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defaultThemeVersion="166925"/>
  <mc:AlternateContent xmlns:mc="http://schemas.openxmlformats.org/markup-compatibility/2006">
    <mc:Choice Requires="x15">
      <x15ac:absPath xmlns:x15ac="http://schemas.microsoft.com/office/spreadsheetml/2010/11/ac" url="/Users/ashleyjames/Downloads/"/>
    </mc:Choice>
  </mc:AlternateContent>
  <xr:revisionPtr revIDLastSave="0" documentId="8_{F815DFFF-2EA0-0443-B175-9868940C1512}" xr6:coauthVersionLast="47" xr6:coauthVersionMax="47" xr10:uidLastSave="{00000000-0000-0000-0000-000000000000}"/>
  <bookViews>
    <workbookView xWindow="6860" yWindow="500" windowWidth="23260" windowHeight="12460" tabRatio="520" xr2:uid="{E7DE239D-8D7F-4387-B238-3E502E6EE873}"/>
  </bookViews>
  <sheets>
    <sheet name="2.3 Media Summary - MO" sheetId="4" r:id="rId1"/>
    <sheet name="OUTDOOR MEDIA SCHEDULES" sheetId="10" r:id="rId2"/>
    <sheet name="3.Running Total " sheetId="1" state="hidden" r:id="rId3"/>
  </sheets>
  <definedNames>
    <definedName name="Print_Area_M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 i="4" l="1"/>
  <c r="I42" i="4"/>
  <c r="I34" i="4"/>
  <c r="H34" i="4"/>
  <c r="H33" i="4"/>
  <c r="I33" i="4"/>
  <c r="Q54" i="10"/>
  <c r="Q53" i="10"/>
  <c r="Q52" i="10"/>
  <c r="Q51" i="10"/>
  <c r="Q50" i="10"/>
  <c r="Q49" i="10"/>
  <c r="Q48" i="10"/>
  <c r="Q47" i="10"/>
  <c r="Q46" i="10"/>
  <c r="Q45" i="10"/>
  <c r="Q44" i="10"/>
  <c r="Q43" i="10"/>
  <c r="H38" i="4"/>
  <c r="H39" i="4" s="1"/>
  <c r="H32" i="4"/>
  <c r="I32" i="4" s="1"/>
  <c r="Q25" i="10"/>
  <c r="Q24" i="10"/>
  <c r="Q23" i="10"/>
  <c r="Q22" i="10"/>
  <c r="Q21" i="10"/>
  <c r="Q20" i="10"/>
  <c r="Q19" i="10"/>
  <c r="Q18" i="10"/>
  <c r="Q17" i="10"/>
  <c r="Q16" i="10"/>
  <c r="Q15" i="10"/>
  <c r="Q14" i="10"/>
  <c r="P26" i="10"/>
  <c r="I31" i="4"/>
  <c r="I25" i="4"/>
  <c r="I24" i="4"/>
  <c r="P73" i="10"/>
  <c r="Q72" i="10"/>
  <c r="Q71" i="10"/>
  <c r="Q70" i="10"/>
  <c r="Q69" i="10"/>
  <c r="Q68" i="10"/>
  <c r="Q67" i="10"/>
  <c r="Q66" i="10"/>
  <c r="Q65" i="10"/>
  <c r="Q64" i="10"/>
  <c r="Q63" i="10"/>
  <c r="Q62" i="10"/>
  <c r="Q61" i="10"/>
  <c r="Q73" i="10" s="1"/>
  <c r="P55" i="10"/>
  <c r="Q32" i="10"/>
  <c r="Q42" i="10"/>
  <c r="Q41" i="10"/>
  <c r="Q40" i="10"/>
  <c r="Q39" i="10"/>
  <c r="Q38" i="10"/>
  <c r="Q37" i="10"/>
  <c r="Q36" i="10"/>
  <c r="Q35" i="10"/>
  <c r="Q34" i="10"/>
  <c r="Q33" i="10"/>
  <c r="I39" i="4"/>
  <c r="P31" i="10"/>
  <c r="P60" i="10"/>
  <c r="Q59" i="10"/>
  <c r="Q60" i="10" s="1"/>
  <c r="P13" i="10"/>
  <c r="P7" i="10"/>
  <c r="Q6" i="10"/>
  <c r="Q5" i="10"/>
  <c r="Q4" i="10"/>
  <c r="Q7" i="10" s="1"/>
  <c r="Q12" i="10"/>
  <c r="Q11" i="10"/>
  <c r="Q10" i="10"/>
  <c r="Q9" i="10"/>
  <c r="N6" i="10"/>
  <c r="N5" i="10"/>
  <c r="Q30" i="10"/>
  <c r="Q31" i="10" s="1"/>
  <c r="Q8" i="10"/>
  <c r="Q13" i="10" s="1"/>
  <c r="C19" i="4"/>
  <c r="C18" i="4"/>
  <c r="C17" i="4"/>
  <c r="P56" i="10" l="1"/>
  <c r="P27" i="10"/>
  <c r="Q55" i="10"/>
  <c r="Q56" i="10"/>
  <c r="Q74" i="10"/>
  <c r="P74" i="10"/>
  <c r="H26" i="4"/>
  <c r="Q26" i="10"/>
  <c r="H27" i="4" l="1"/>
  <c r="I26" i="4"/>
  <c r="Q27" i="10"/>
  <c r="I27" i="4"/>
  <c r="I41" i="4" s="1"/>
  <c r="F16" i="1"/>
  <c r="O8" i="1"/>
  <c r="H10" i="1"/>
  <c r="M10" i="1" s="1"/>
  <c r="H11" i="1"/>
  <c r="M11" i="1" s="1"/>
  <c r="H9" i="1"/>
  <c r="M9" i="1" s="1"/>
  <c r="I16" i="1" l="1"/>
  <c r="O16" i="1"/>
</calcChain>
</file>

<file path=xl/sharedStrings.xml><?xml version="1.0" encoding="utf-8"?>
<sst xmlns="http://schemas.openxmlformats.org/spreadsheetml/2006/main" count="686" uniqueCount="215">
  <si>
    <t xml:space="preserve">1. MEDIA SUMMARY </t>
  </si>
  <si>
    <t xml:space="preserve">The Media Owner AM captures the data here.  This is the collaborative work between the Brand Owner and Media Owner AM. It captures how much product goes to each media owner. It also helps formulise the brief to Operations. </t>
  </si>
  <si>
    <t>Company:</t>
  </si>
  <si>
    <t>Bacher</t>
  </si>
  <si>
    <t>Brand / Sub Brand:</t>
  </si>
  <si>
    <t>Various</t>
  </si>
  <si>
    <t xml:space="preserve">Brand Contact: </t>
  </si>
  <si>
    <t>Inelda Lightbody</t>
  </si>
  <si>
    <t>GM Brand Owner AM:</t>
  </si>
  <si>
    <t>Amy Nel</t>
  </si>
  <si>
    <t>GM Media Owner AM:</t>
  </si>
  <si>
    <t>Jenni Jameson</t>
  </si>
  <si>
    <t>GM Operations:</t>
  </si>
  <si>
    <t>Louise Brand</t>
  </si>
  <si>
    <t xml:space="preserve">GM Design: </t>
  </si>
  <si>
    <t>n/a</t>
  </si>
  <si>
    <t>BREAKDOWN OF VALUES AS PER AGREEMENT:</t>
  </si>
  <si>
    <t>MEDIA SPLT</t>
  </si>
  <si>
    <t>Management fee %:</t>
  </si>
  <si>
    <t>BRAND</t>
  </si>
  <si>
    <t>LAUNCH DATE</t>
  </si>
  <si>
    <t>MEDIA TYPE</t>
  </si>
  <si>
    <t>MEDIA VALUE</t>
  </si>
  <si>
    <t>Ratio:</t>
  </si>
  <si>
    <t>Guess Iconic Man</t>
  </si>
  <si>
    <t>Mid June to July</t>
  </si>
  <si>
    <t>OOH DIGITAL BILLBOARDS</t>
  </si>
  <si>
    <t>Total Product Value as per Agreement:</t>
  </si>
  <si>
    <t>Jimmy Choo Man Extreme</t>
  </si>
  <si>
    <t>July to August</t>
  </si>
  <si>
    <t xml:space="preserve">OOH DIGITAL BILLBOARDS </t>
  </si>
  <si>
    <t>Total Media Value as per Agreement:</t>
  </si>
  <si>
    <t>MontBlanc Explorer Extreme</t>
  </si>
  <si>
    <t>September to October</t>
  </si>
  <si>
    <t>Total Management Fee as per Agreement:</t>
  </si>
  <si>
    <t>MEDIA AND MEDIA OWNER</t>
  </si>
  <si>
    <t>LOCATION OF SITE</t>
  </si>
  <si>
    <t>DATE TO BE LIVE</t>
  </si>
  <si>
    <t>DURATION Of CAMPAIGN IN MONTHS</t>
  </si>
  <si>
    <t>Period</t>
  </si>
  <si>
    <t>SITE TYPE (DIGITAL or STATIC)</t>
  </si>
  <si>
    <t>VALUE OF MEDIA PER MONTH</t>
  </si>
  <si>
    <t>TOTAL VALUE OF MEDIA</t>
  </si>
  <si>
    <t>BRAND TO BE ADVERTISED</t>
  </si>
  <si>
    <t>MO AM</t>
  </si>
  <si>
    <t>STATUS</t>
  </si>
  <si>
    <t xml:space="preserve">GUESS ICONIC MAN </t>
  </si>
  <si>
    <t>Outdoor</t>
  </si>
  <si>
    <t>DOOH</t>
  </si>
  <si>
    <t>See Breakdown on Outdoor Media Schedule Tab</t>
  </si>
  <si>
    <t>July</t>
  </si>
  <si>
    <t>DIGITAL</t>
  </si>
  <si>
    <t>Jenni</t>
  </si>
  <si>
    <t>Schedule Received Awaiting Client Feedback</t>
  </si>
  <si>
    <t>TOTAL VALUE PER BRAND</t>
  </si>
  <si>
    <t>JIMMY CHOO MAN EXTREME</t>
  </si>
  <si>
    <t>August</t>
  </si>
  <si>
    <t>Jimmy Choo</t>
  </si>
  <si>
    <t>MONT BLANC EXPLORER EXTREME</t>
  </si>
  <si>
    <t>September</t>
  </si>
  <si>
    <t>Mont Blanc</t>
  </si>
  <si>
    <t>Sept to Oct</t>
  </si>
  <si>
    <t>GRAND TOTALS</t>
  </si>
  <si>
    <t>Difference btw Agreement Values and Actual</t>
  </si>
  <si>
    <t>OUTDOOR SITE NUMBER</t>
  </si>
  <si>
    <t>DECRIPTION OF LOCATION</t>
  </si>
  <si>
    <t xml:space="preserve">TECHNICAL SPECS </t>
  </si>
  <si>
    <t>SIZE</t>
  </si>
  <si>
    <t>ARTWORK SPECS</t>
  </si>
  <si>
    <t>SLOT LENGTH</t>
  </si>
  <si>
    <t>ARTWORK DEADLINE</t>
  </si>
  <si>
    <t>NUMBER OF SPOTS/ MONTH</t>
  </si>
  <si>
    <t>AOD03-A</t>
  </si>
  <si>
    <t>Winnie Mandela Drive</t>
  </si>
  <si>
    <t xml:space="preserve">Peter Place Bryanston </t>
  </si>
  <si>
    <t>576px (w) x 480px (h)</t>
  </si>
  <si>
    <t>5m (h) x 6m (w)</t>
  </si>
  <si>
    <t>576px</t>
  </si>
  <si>
    <t>480px</t>
  </si>
  <si>
    <t>15 secs</t>
  </si>
  <si>
    <t>Digital</t>
  </si>
  <si>
    <t>AOD01-A</t>
  </si>
  <si>
    <t>Corlett Drive</t>
  </si>
  <si>
    <t>AOD02-A</t>
  </si>
  <si>
    <t>Katherine Drive</t>
  </si>
  <si>
    <t>SUB TOTAL</t>
  </si>
  <si>
    <t> </t>
  </si>
  <si>
    <t>ISJ 100</t>
  </si>
  <si>
    <t xml:space="preserve">Winnie Mandela Drv &amp; Lonehill </t>
  </si>
  <si>
    <t>Located on Winnie Mandela Drive (prev. William Nicol) travelling from Steyn City, Dainfern and the N14 towards Fourways Mall, Monte Casino and the N1</t>
  </si>
  <si>
    <t>576px(w) x 288px (h)</t>
  </si>
  <si>
    <t>3m x 6m</t>
  </si>
  <si>
    <t>ISJ 034</t>
  </si>
  <si>
    <t>Main Road &amp; Sloane</t>
  </si>
  <si>
    <t>The billboard is located on Main Road travelling from Winnie Mandela Drive (prev. William Nicol), Sandton &amp; Randburg towards Witkoppen, Fourways and Paulshof at the intersection of Sloane</t>
  </si>
  <si>
    <t>ISJ 066</t>
  </si>
  <si>
    <t>Allum Rd Eastgate</t>
  </si>
  <si>
    <t>Located on Allum Rd.one of the busiest intersection heading towards Park Meadows, Bruma and East Gate Mall. This site faces traffic coming from Bedfordview and surrounds</t>
  </si>
  <si>
    <t>ISO 262</t>
  </si>
  <si>
    <t>Lynnwood Road, The Grove</t>
  </si>
  <si>
    <t>This board is located right outside the affluent Grove Mall on Lynnwood Road. A beautiful position that targets heavy traffic in the Pretoria East area</t>
  </si>
  <si>
    <t>ISO 192</t>
  </si>
  <si>
    <t>John Vorster</t>
  </si>
  <si>
    <t xml:space="preserve">The sign is located on John Vorster Drive opposite the Centurion Mall facing traffic travelling towards the N1 freeway. </t>
  </si>
  <si>
    <t>UDN006/001</t>
  </si>
  <si>
    <t>Gauteng, Bedfordview</t>
  </si>
  <si>
    <t>N3 East offramp Cnr van Buuren and Van der Linde Roads, Bedfordview</t>
  </si>
  <si>
    <t>1920px(w) x 1080px(h)</t>
  </si>
  <si>
    <t>3.0m x 6.0m</t>
  </si>
  <si>
    <t>UDN004/001</t>
  </si>
  <si>
    <t>Gauteng, Bryanston</t>
  </si>
  <si>
    <t>Cnr Winnie Mandela Drive &amp; Ballyclare Drive, Bryanston</t>
  </si>
  <si>
    <t>4.0m x 8.0m</t>
  </si>
  <si>
    <t>UDN014/01</t>
  </si>
  <si>
    <t>Winnie Mandela Drive opposite Winifred Mandela Precinct, Bryanston, Sandton.</t>
  </si>
  <si>
    <t>FDN007/17</t>
  </si>
  <si>
    <t>Gauteng, Centurion</t>
  </si>
  <si>
    <t>N14 Highway, North Bound from Johannesburg.</t>
  </si>
  <si>
    <t>1856(w) x 464px(h)</t>
  </si>
  <si>
    <t>4.5m  x 18.0m</t>
  </si>
  <si>
    <t>FDN013/01</t>
  </si>
  <si>
    <t>N14 Freeway, Centurion, Travelling from Pretoria</t>
  </si>
  <si>
    <t>4.5m x 18.0m</t>
  </si>
  <si>
    <t>FDN015/01</t>
  </si>
  <si>
    <t>Gauteng, Douglasdale</t>
  </si>
  <si>
    <t>N1 Freeway After Winnie Mandela Drive towards Malibongwe Drive</t>
  </si>
  <si>
    <t>UDN022/01</t>
  </si>
  <si>
    <t>Gauteng, Fourways</t>
  </si>
  <si>
    <t>Witkoppen Road, Craighavon, Sandton</t>
  </si>
  <si>
    <t>UDN002/001</t>
  </si>
  <si>
    <t>Gauteng, Hurlingham Gardens</t>
  </si>
  <si>
    <t>Cnr Winnie Mandela Drive &amp; Sandton Drive, Hurlingham</t>
  </si>
  <si>
    <t>462px(w) x 264px(h)</t>
  </si>
  <si>
    <t>FDN014/01</t>
  </si>
  <si>
    <t>Gauteng, Marlboro</t>
  </si>
  <si>
    <t>M1 Freeway, after Marlboro Drive, towards Sandton</t>
  </si>
  <si>
    <t>FDN011/01</t>
  </si>
  <si>
    <t>Gauteng, Midrand</t>
  </si>
  <si>
    <t>N1 Ben Schoeman Freeway after Allendale Interchange, travelling towards Pretoria</t>
  </si>
  <si>
    <t>UDN021/01</t>
  </si>
  <si>
    <t>Gauteng, Morningside</t>
  </si>
  <si>
    <t>Cnr Grayston Dr &amp; Stan Rd, Morningside, Sandton</t>
  </si>
  <si>
    <t>UDN025/01</t>
  </si>
  <si>
    <t>Gauteng, Sandown</t>
  </si>
  <si>
    <t>Cnr Grayston Drive &amp; Rivonia Road, Sandown, Sandton</t>
  </si>
  <si>
    <t>1000px(w) x 500px(h)</t>
  </si>
  <si>
    <t>NXD 001 - 01</t>
  </si>
  <si>
    <t>M1 Melrose Digital</t>
  </si>
  <si>
    <t>M1 North Highway, Melrose Arch driver's left, before Corlett Dr off ramp</t>
  </si>
  <si>
    <t>576px (w) x 832px (h)</t>
  </si>
  <si>
    <t>9m (h) x 6m (w)</t>
  </si>
  <si>
    <t>Winnie Mandela Drv &amp; Lonehill - Digital</t>
  </si>
  <si>
    <t>Llocated on Winnie Mandela Drive (prev. William Nicol) travelling from Steyn City, Dainfern and the N14 towards Fourways Mall, Monte Casino and the N1</t>
  </si>
  <si>
    <t>Main Road &amp; Sloane - Digital</t>
  </si>
  <si>
    <t>Located on Main Road travelling from Winnie Mandela Drive (prev. William Nicol), Sandton &amp; Randburg towards Witkoppen, Fourways and Paulshof at the intersection of Sloane</t>
  </si>
  <si>
    <t>Allum Rd Eastgate - Digital</t>
  </si>
  <si>
    <t>Located right outside the affluent Grove Mall on Lynnwood Road. A beautiful position that targets heavy traffic in the Pretoria East area</t>
  </si>
  <si>
    <t>John Vorster - Digital</t>
  </si>
  <si>
    <t xml:space="preserve">Located on John Vorster Drive opposite the Centurion Mall facing traffic travelling towards the N1 freeway. </t>
  </si>
  <si>
    <t>ISO 120</t>
  </si>
  <si>
    <t>Lois Street</t>
  </si>
  <si>
    <t>Located on Lois Avenue, facing traffic travelling to Waterkloof and the east of Pretoria travelling from Menlyn park shopping centre</t>
  </si>
  <si>
    <t>ISJ 112</t>
  </si>
  <si>
    <t>Fourways Crossing</t>
  </si>
  <si>
    <t>Located at the main entrance of the affluent Fourways Crossing Shopping Centre.  Fourways Crossing is an upmarket lifestyle Centre, with anchors such as Pick n Pay, Sportsman's Warehouse, Viva Gym, Mr Price Sports, Apparel and Cotton On.</t>
  </si>
  <si>
    <t>ISO 186</t>
  </si>
  <si>
    <t>January Masilela (Genl. L Botha)</t>
  </si>
  <si>
    <t>Pretoria - Menlyn</t>
  </si>
  <si>
    <t>ISJ 119</t>
  </si>
  <si>
    <t>North gate Shopping Centre</t>
  </si>
  <si>
    <t>Located at the main entrance of Northgate Mall. The 90,000 square meter mall is a one-stop shopping, entertainment and dining experience for everyone from excited little ones to testy teens, busy parents &amp; sprightly grandparents.</t>
  </si>
  <si>
    <t>NXD 002 -01</t>
  </si>
  <si>
    <t>Bryanston Mega Digital</t>
  </si>
  <si>
    <t>Corner Winnie Mandela &amp; Peter Place</t>
  </si>
  <si>
    <t xml:space="preserve">960px (w) x 500px (h) </t>
  </si>
  <si>
    <t>4.5m (h) x 7m (w)</t>
  </si>
  <si>
    <t>15 Ausgust</t>
  </si>
  <si>
    <t>January Masilela (Genl. L Botha) - Digital</t>
  </si>
  <si>
    <t>ISO 118</t>
  </si>
  <si>
    <t>Kirkness Street, Loftus</t>
  </si>
  <si>
    <t>Located on Kirkness Street, Arcadia, at the Loftus Versfeld Sport Stadium</t>
  </si>
  <si>
    <t>ISJ 124</t>
  </si>
  <si>
    <t>North Rand Road, cnr Rietfontein</t>
  </si>
  <si>
    <t>Located on the incredible busy North Rand Road travelling West towards the N12/ R21 from Lakeside &amp; Benoni between Rondebult and Rietfontein Road outside the East Rand Mall</t>
  </si>
  <si>
    <r>
      <t xml:space="preserve">2. EXCHANGE RUNNING TOTAL: </t>
    </r>
    <r>
      <rPr>
        <b/>
        <u/>
        <sz val="11"/>
        <color rgb="FFFF0000"/>
        <rFont val="Calibri"/>
        <family val="2"/>
        <scheme val="minor"/>
      </rPr>
      <t>Account Managers to capture the summary and status of current exchanges on the Account</t>
    </r>
  </si>
  <si>
    <t>CUSTOMER:</t>
  </si>
  <si>
    <t>PRODUCT TO EXCHANGE</t>
  </si>
  <si>
    <t>ADVERTISING TO GIVE</t>
  </si>
  <si>
    <t>MANAGEMENT FEE PAYABLE</t>
  </si>
  <si>
    <t>Debit</t>
  </si>
  <si>
    <t xml:space="preserve"> Ratio</t>
  </si>
  <si>
    <t>Product Description</t>
  </si>
  <si>
    <t>direct/inter alia*</t>
  </si>
  <si>
    <t>Credit</t>
  </si>
  <si>
    <t>Brand to Flight</t>
  </si>
  <si>
    <t>Date to Flight</t>
  </si>
  <si>
    <t xml:space="preserve">Job # </t>
  </si>
  <si>
    <t>Date</t>
  </si>
  <si>
    <t>Status</t>
  </si>
  <si>
    <t>Media Owner Name</t>
  </si>
  <si>
    <t>list  brand/s here</t>
  </si>
  <si>
    <t>inter alia</t>
  </si>
  <si>
    <t>Finalised</t>
  </si>
  <si>
    <t>direct/inter alia</t>
  </si>
  <si>
    <t>?</t>
  </si>
  <si>
    <t>Planned</t>
  </si>
  <si>
    <t>*inter alia = among other things. To be deducted off Booking sheet ( once a trade is concluded all Grapevine owned product to be moved from Tracket to Grapevine Booking Sheet with *Moved to Booking Sheet note)</t>
  </si>
  <si>
    <t>Inter Ala trades cannot be conducted if a trade or part of trade hasn’t been concluded otherwise you wouldn’t know what product you could trade with another exchange.</t>
  </si>
  <si>
    <t>the below only applies if applicable</t>
  </si>
  <si>
    <t>Bonus Media</t>
  </si>
  <si>
    <t>Media</t>
  </si>
  <si>
    <t xml:space="preserve">Flight Date </t>
  </si>
  <si>
    <t>Description</t>
  </si>
  <si>
    <t>Production Billing</t>
  </si>
  <si>
    <t>Job#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</si>
</sst>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 #,##0.00_-;_-* &quot;-&quot;??_-;_-@_-"/>
    <numFmt numFmtId="165" formatCode="_(&quot;R&quot;* #,##0.00_);_(&quot;R&quot;* \(#,##0.00\);_(&quot;R&quot;* &quot;-&quot;??_);_(@_)"/>
    <numFmt numFmtId="166" formatCode="_-[$R-1C09]* #,##0.00_-;\-[$R-1C09]* #,##0.00_-;_-[$R-1C09]* &quot;-&quot;??_-;_-@_-"/>
    <numFmt numFmtId="167" formatCode="_-[$R-1C09]* #,##0_-;\-[$R-1C09]* #,##0_-;_-[$R-1C09]* &quot;-&quot;??_-;_-@_-"/>
    <numFmt numFmtId="168" formatCode="&quot;R&quot;#,##0"/>
    <numFmt numFmtId="169" formatCode="_-[$R-430]* #,##0.00_-;\-[$R-430]* #,##0.00_-;_-[$R-430]* &quot;-&quot;??_-;_-@_-"/>
    <numFmt numFmtId="170" formatCode="&quot;R&quot;#,##0.00"/>
    <numFmt numFmtId="171" formatCode="_(&quot;R&quot;* #,##0_);_(&quot;R&quot;* \(#,##0\);_(&quot;R&quot;* &quot;-&quot;??_);_(@_)"/>
    <numFmt numFmtId="172" formatCode="_(* #,##0_);_(* \(#,##0\);_(* &quot;-&quot;??_);_(@_)"/>
  </numFmts>
  <fonts count="58" x14ac:knownFonts="1">
    <font>
      <sz val="11"/>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u/>
      <sz val="11"/>
      <color theme="1"/>
      <name val="Calibri"/>
      <family val="2"/>
      <scheme val="minor"/>
    </font>
    <font>
      <sz val="11"/>
      <name val="Calibri"/>
      <family val="2"/>
      <scheme val="minor"/>
    </font>
    <font>
      <i/>
      <sz val="11"/>
      <color theme="1"/>
      <name val="Calibri"/>
      <family val="2"/>
      <scheme val="minor"/>
    </font>
    <font>
      <sz val="14"/>
      <color theme="1"/>
      <name val="Calibri"/>
      <family val="2"/>
      <scheme val="minor"/>
    </font>
    <font>
      <b/>
      <u/>
      <sz val="14"/>
      <color theme="1"/>
      <name val="Calibri"/>
      <family val="2"/>
      <scheme val="minor"/>
    </font>
    <font>
      <b/>
      <u/>
      <sz val="14"/>
      <color rgb="FFFF0000"/>
      <name val="Calibri"/>
      <family val="2"/>
      <scheme val="minor"/>
    </font>
    <font>
      <b/>
      <u/>
      <sz val="14"/>
      <name val="Calibri"/>
      <family val="2"/>
      <scheme val="minor"/>
    </font>
    <font>
      <b/>
      <sz val="14"/>
      <color rgb="FFFF0000"/>
      <name val="Calibri"/>
      <family val="2"/>
      <scheme val="minor"/>
    </font>
    <font>
      <sz val="14"/>
      <color rgb="FFFF0000"/>
      <name val="Calibri"/>
      <family val="2"/>
      <scheme val="minor"/>
    </font>
    <font>
      <b/>
      <sz val="14"/>
      <color theme="1"/>
      <name val="Calibri"/>
      <family val="2"/>
      <scheme val="minor"/>
    </font>
    <font>
      <sz val="11"/>
      <color rgb="FF0070C0"/>
      <name val="Calibri"/>
      <family val="2"/>
      <scheme val="minor"/>
    </font>
    <font>
      <b/>
      <sz val="14"/>
      <name val="Calibri"/>
      <family val="2"/>
      <scheme val="minor"/>
    </font>
    <font>
      <b/>
      <u val="doubleAccounting"/>
      <sz val="14"/>
      <color rgb="FFFF0000"/>
      <name val="Calibri"/>
      <family val="2"/>
      <scheme val="minor"/>
    </font>
    <font>
      <b/>
      <u/>
      <sz val="12"/>
      <color theme="1"/>
      <name val="Calibri"/>
      <family val="2"/>
      <scheme val="minor"/>
    </font>
    <font>
      <b/>
      <u/>
      <sz val="12"/>
      <name val="Calibri"/>
      <family val="2"/>
      <scheme val="minor"/>
    </font>
    <font>
      <b/>
      <sz val="18"/>
      <color theme="1"/>
      <name val="Calibri"/>
      <family val="2"/>
      <scheme val="minor"/>
    </font>
    <font>
      <sz val="12"/>
      <name val="Calibri"/>
      <family val="2"/>
      <scheme val="minor"/>
    </font>
    <font>
      <sz val="12"/>
      <color rgb="FFFF0000"/>
      <name val="Calibri"/>
      <family val="2"/>
      <scheme val="minor"/>
    </font>
    <font>
      <b/>
      <u/>
      <sz val="11"/>
      <color rgb="FFFF0000"/>
      <name val="Calibri"/>
      <family val="2"/>
      <scheme val="minor"/>
    </font>
    <font>
      <sz val="10"/>
      <name val="Arial"/>
      <family val="2"/>
    </font>
    <font>
      <b/>
      <u/>
      <sz val="12"/>
      <color rgb="FF000000"/>
      <name val="Calibri"/>
      <family val="2"/>
      <scheme val="minor"/>
    </font>
    <font>
      <b/>
      <u/>
      <sz val="11"/>
      <color rgb="FF000000"/>
      <name val="Calibri"/>
      <family val="2"/>
      <scheme val="minor"/>
    </font>
    <font>
      <sz val="11"/>
      <color rgb="FF000000"/>
      <name val="Calibri"/>
      <family val="2"/>
      <scheme val="minor"/>
    </font>
    <font>
      <sz val="12"/>
      <color rgb="FF000000"/>
      <name val="Calibri"/>
      <family val="2"/>
      <scheme val="minor"/>
    </font>
    <font>
      <i/>
      <sz val="11"/>
      <color theme="0" tint="-0.499984740745262"/>
      <name val="Calibri"/>
      <family val="2"/>
      <scheme val="minor"/>
    </font>
    <font>
      <sz val="11"/>
      <color theme="0" tint="-0.499984740745262"/>
      <name val="Calibri"/>
      <family val="2"/>
      <scheme val="minor"/>
    </font>
    <font>
      <b/>
      <u/>
      <sz val="12"/>
      <color rgb="FF0070C0"/>
      <name val="Calibri"/>
      <family val="2"/>
      <scheme val="minor"/>
    </font>
    <font>
      <sz val="11"/>
      <color rgb="FFC00000"/>
      <name val="Calibri"/>
      <family val="2"/>
      <scheme val="minor"/>
    </font>
    <font>
      <b/>
      <u/>
      <sz val="12"/>
      <color rgb="FFC00000"/>
      <name val="Calibri"/>
      <family val="2"/>
      <scheme val="minor"/>
    </font>
    <font>
      <b/>
      <u val="singleAccounting"/>
      <sz val="12"/>
      <color rgb="FFC00000"/>
      <name val="Calibri"/>
      <family val="2"/>
      <scheme val="minor"/>
    </font>
    <font>
      <b/>
      <u/>
      <sz val="14"/>
      <color theme="0"/>
      <name val="Calibri"/>
      <family val="2"/>
      <scheme val="minor"/>
    </font>
    <font>
      <sz val="14"/>
      <color theme="0"/>
      <name val="Calibri"/>
      <family val="2"/>
      <scheme val="minor"/>
    </font>
    <font>
      <i/>
      <sz val="14"/>
      <color theme="0"/>
      <name val="Calibri"/>
      <family val="2"/>
      <scheme val="minor"/>
    </font>
    <font>
      <b/>
      <u/>
      <sz val="10"/>
      <color rgb="FF000000"/>
      <name val="Century Gothic"/>
      <family val="1"/>
    </font>
    <font>
      <b/>
      <u/>
      <sz val="11"/>
      <color rgb="FF0070C0"/>
      <name val="Calibri"/>
      <family val="2"/>
      <scheme val="minor"/>
    </font>
    <font>
      <u/>
      <sz val="11"/>
      <color theme="10"/>
      <name val="Calibri"/>
      <family val="2"/>
      <scheme val="minor"/>
    </font>
    <font>
      <b/>
      <sz val="11"/>
      <name val="Calibri"/>
      <family val="2"/>
      <scheme val="minor"/>
    </font>
    <font>
      <b/>
      <sz val="11"/>
      <color rgb="FF00B050"/>
      <name val="Calibri"/>
      <family val="2"/>
      <scheme val="minor"/>
    </font>
    <font>
      <sz val="11"/>
      <color rgb="FF00B050"/>
      <name val="Calibri"/>
      <family val="2"/>
      <scheme val="minor"/>
    </font>
    <font>
      <i/>
      <sz val="14"/>
      <color theme="1"/>
      <name val="Calibri"/>
      <family val="2"/>
      <scheme val="minor"/>
    </font>
    <font>
      <sz val="11"/>
      <color theme="1"/>
      <name val="Calibri"/>
      <family val="2"/>
    </font>
    <font>
      <b/>
      <sz val="11"/>
      <color theme="0"/>
      <name val="Calibri"/>
      <family val="2"/>
      <scheme val="minor"/>
    </font>
    <font>
      <sz val="11"/>
      <color rgb="FF000000"/>
      <name val="Calibri"/>
      <family val="2"/>
    </font>
    <font>
      <b/>
      <u/>
      <sz val="12"/>
      <color rgb="FF000000"/>
      <name val="Calibri"/>
      <family val="2"/>
    </font>
    <font>
      <b/>
      <u/>
      <sz val="12"/>
      <color rgb="FFFFFFFF"/>
      <name val="Calibri"/>
      <family val="2"/>
    </font>
    <font>
      <u/>
      <sz val="11"/>
      <color rgb="FF00B050"/>
      <name val="Calibri"/>
      <family val="2"/>
      <scheme val="minor"/>
    </font>
    <font>
      <sz val="10"/>
      <color rgb="FF00B050"/>
      <name val="Calibri"/>
      <family val="2"/>
      <scheme val="minor"/>
    </font>
    <font>
      <b/>
      <u val="singleAccounting"/>
      <sz val="12"/>
      <color rgb="FF000000"/>
      <name val="Calibri"/>
      <family val="2"/>
      <scheme val="minor"/>
    </font>
    <font>
      <b/>
      <sz val="12"/>
      <color theme="0"/>
      <name val="Calibri"/>
      <family val="2"/>
      <scheme val="minor"/>
    </font>
    <font>
      <b/>
      <sz val="12"/>
      <color theme="1"/>
      <name val="Calibri"/>
      <family val="2"/>
      <scheme val="minor"/>
    </font>
    <font>
      <b/>
      <u val="singleAccounting"/>
      <sz val="12"/>
      <color theme="1"/>
      <name val="Calibri"/>
      <family val="2"/>
      <scheme val="minor"/>
    </font>
    <font>
      <sz val="12"/>
      <color rgb="FF000000"/>
      <name val="Calibri"/>
      <family val="2"/>
    </font>
  </fonts>
  <fills count="19">
    <fill>
      <patternFill patternType="none"/>
    </fill>
    <fill>
      <patternFill patternType="gray125"/>
    </fill>
    <fill>
      <patternFill patternType="solid">
        <fgColor theme="1"/>
        <bgColor indexed="64"/>
      </patternFill>
    </fill>
    <fill>
      <patternFill patternType="solid">
        <fgColor rgb="FFBFBFBF"/>
        <bgColor rgb="FF000000"/>
      </patternFill>
    </fill>
    <fill>
      <patternFill patternType="solid">
        <fgColor rgb="FFFFFF00"/>
        <bgColor rgb="FF000000"/>
      </patternFill>
    </fill>
    <fill>
      <patternFill patternType="solid">
        <fgColor theme="0" tint="-0.249977111117893"/>
        <bgColor rgb="FF000000"/>
      </patternFill>
    </fill>
    <fill>
      <patternFill patternType="solid">
        <fgColor rgb="FFFFFF00"/>
        <bgColor indexed="64"/>
      </patternFill>
    </fill>
    <fill>
      <patternFill patternType="solid">
        <fgColor rgb="FF00B050"/>
        <bgColor rgb="FF000000"/>
      </patternFill>
    </fill>
    <fill>
      <patternFill patternType="solid">
        <fgColor theme="0" tint="-0.34998626667073579"/>
        <bgColor indexed="64"/>
      </patternFill>
    </fill>
    <fill>
      <patternFill patternType="solid">
        <fgColor theme="0"/>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1" tint="4.9989318521683403E-2"/>
        <bgColor indexed="64"/>
      </patternFill>
    </fill>
    <fill>
      <patternFill patternType="solid">
        <fgColor rgb="FFF2F2F2"/>
        <bgColor rgb="FF000000"/>
      </patternFill>
    </fill>
    <fill>
      <patternFill patternType="solid">
        <fgColor rgb="FF002060"/>
        <bgColor indexed="64"/>
      </patternFill>
    </fill>
    <fill>
      <patternFill patternType="solid">
        <fgColor theme="7" tint="0.39997558519241921"/>
        <bgColor indexed="64"/>
      </patternFill>
    </fill>
    <fill>
      <patternFill patternType="solid">
        <fgColor theme="6"/>
        <bgColor indexed="64"/>
      </patternFill>
    </fill>
    <fill>
      <patternFill patternType="solid">
        <fgColor theme="0"/>
        <bgColor rgb="FF000000"/>
      </patternFill>
    </fill>
  </fills>
  <borders count="53">
    <border>
      <left/>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rgb="FF000000"/>
      </right>
      <top style="thin">
        <color rgb="FF000000"/>
      </top>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indexed="64"/>
      </top>
      <bottom style="thin">
        <color indexed="64"/>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rgb="FF000000"/>
      </top>
      <bottom/>
      <diagonal/>
    </border>
    <border>
      <left/>
      <right style="thin">
        <color rgb="FF000000"/>
      </right>
      <top style="thin">
        <color rgb="FF000000"/>
      </top>
      <bottom style="thin">
        <color indexed="64"/>
      </bottom>
      <diagonal/>
    </border>
    <border>
      <left/>
      <right style="thin">
        <color rgb="FF000000"/>
      </right>
      <top style="thin">
        <color indexed="64"/>
      </top>
      <bottom style="thin">
        <color rgb="FF000000"/>
      </bottom>
      <diagonal/>
    </border>
    <border>
      <left style="thin">
        <color indexed="64"/>
      </left>
      <right style="thin">
        <color rgb="FF000000"/>
      </right>
      <top style="thin">
        <color indexed="64"/>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style="thin">
        <color rgb="FF000000"/>
      </top>
      <bottom style="thin">
        <color indexed="64"/>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indexed="64"/>
      </right>
      <top/>
      <bottom/>
      <diagonal/>
    </border>
    <border>
      <left style="thin">
        <color indexed="64"/>
      </left>
      <right style="thin">
        <color indexed="64"/>
      </right>
      <top/>
      <bottom/>
      <diagonal/>
    </border>
    <border>
      <left style="thin">
        <color rgb="FF000000"/>
      </left>
      <right/>
      <top/>
      <bottom style="thin">
        <color rgb="FF000000"/>
      </bottom>
      <diagonal/>
    </border>
    <border>
      <left style="thin">
        <color rgb="FF000000"/>
      </left>
      <right/>
      <top style="thin">
        <color rgb="FF000000"/>
      </top>
      <bottom/>
      <diagonal/>
    </border>
    <border>
      <left style="thin">
        <color indexed="64"/>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right/>
      <top style="thin">
        <color rgb="FF000000"/>
      </top>
      <bottom style="thin">
        <color indexed="64"/>
      </bottom>
      <diagonal/>
    </border>
    <border>
      <left style="thin">
        <color rgb="FF000000"/>
      </left>
      <right/>
      <top style="thin">
        <color indexed="64"/>
      </top>
      <bottom style="thin">
        <color rgb="FF000000"/>
      </bottom>
      <diagonal/>
    </border>
    <border>
      <left style="thin">
        <color indexed="64"/>
      </left>
      <right/>
      <top/>
      <bottom style="thin">
        <color rgb="FF000000"/>
      </bottom>
      <diagonal/>
    </border>
    <border>
      <left/>
      <right/>
      <top/>
      <bottom style="thin">
        <color rgb="FF000000"/>
      </bottom>
      <diagonal/>
    </border>
  </borders>
  <cellStyleXfs count="9">
    <xf numFmtId="0" fontId="0" fillId="0" borderId="0"/>
    <xf numFmtId="164" fontId="3" fillId="0" borderId="0" applyFont="0" applyFill="0" applyBorder="0" applyAlignment="0" applyProtection="0"/>
    <xf numFmtId="9" fontId="3" fillId="0" borderId="0" applyFont="0" applyFill="0" applyBorder="0" applyAlignment="0" applyProtection="0"/>
    <xf numFmtId="0" fontId="25" fillId="0" borderId="0"/>
    <xf numFmtId="0" fontId="2" fillId="0" borderId="0"/>
    <xf numFmtId="164" fontId="2" fillId="0" borderId="0" applyFont="0" applyFill="0" applyBorder="0" applyAlignment="0" applyProtection="0"/>
    <xf numFmtId="9" fontId="2" fillId="0" borderId="0" applyFont="0" applyFill="0" applyBorder="0" applyAlignment="0" applyProtection="0"/>
    <xf numFmtId="0" fontId="41" fillId="0" borderId="0" applyNumberFormat="0" applyFill="0" applyBorder="0" applyAlignment="0" applyProtection="0"/>
    <xf numFmtId="0" fontId="46" fillId="0" borderId="0"/>
  </cellStyleXfs>
  <cellXfs count="272">
    <xf numFmtId="0" fontId="0" fillId="0" borderId="0" xfId="0"/>
    <xf numFmtId="0" fontId="4" fillId="0" borderId="0" xfId="0" applyFont="1"/>
    <xf numFmtId="0" fontId="4" fillId="2" borderId="0" xfId="0" applyFont="1" applyFill="1"/>
    <xf numFmtId="166" fontId="4" fillId="2" borderId="0" xfId="0" applyNumberFormat="1" applyFont="1" applyFill="1"/>
    <xf numFmtId="166" fontId="7" fillId="0" borderId="0" xfId="0" applyNumberFormat="1" applyFont="1"/>
    <xf numFmtId="0" fontId="8" fillId="0" borderId="0" xfId="0" applyFont="1"/>
    <xf numFmtId="167" fontId="7" fillId="0" borderId="0" xfId="0" applyNumberFormat="1" applyFont="1"/>
    <xf numFmtId="0" fontId="9" fillId="0" borderId="0" xfId="0" applyFont="1"/>
    <xf numFmtId="0" fontId="15" fillId="0" borderId="0" xfId="0" applyFont="1"/>
    <xf numFmtId="9" fontId="7" fillId="0" borderId="0" xfId="2" applyFont="1" applyBorder="1"/>
    <xf numFmtId="0" fontId="7" fillId="0" borderId="0" xfId="0" applyFont="1"/>
    <xf numFmtId="0" fontId="20" fillId="0" borderId="0" xfId="0" applyFont="1"/>
    <xf numFmtId="0" fontId="0" fillId="0" borderId="8" xfId="0" applyBorder="1"/>
    <xf numFmtId="0" fontId="0" fillId="0" borderId="9" xfId="0" applyBorder="1"/>
    <xf numFmtId="0" fontId="4" fillId="0" borderId="9" xfId="0" applyFont="1" applyBorder="1"/>
    <xf numFmtId="0" fontId="0" fillId="0" borderId="7" xfId="0" applyBorder="1"/>
    <xf numFmtId="0" fontId="0" fillId="0" borderId="11" xfId="0" applyBorder="1"/>
    <xf numFmtId="0" fontId="9" fillId="0" borderId="7" xfId="0" applyFont="1" applyBorder="1"/>
    <xf numFmtId="0" fontId="14" fillId="2" borderId="0" xfId="0" applyFont="1" applyFill="1"/>
    <xf numFmtId="0" fontId="15" fillId="0" borderId="0" xfId="0" applyFont="1" applyAlignment="1">
      <alignment vertical="center"/>
    </xf>
    <xf numFmtId="0" fontId="14" fillId="0" borderId="0" xfId="0" applyFont="1"/>
    <xf numFmtId="0" fontId="9" fillId="0" borderId="11" xfId="0" applyFont="1" applyBorder="1"/>
    <xf numFmtId="0" fontId="5" fillId="0" borderId="0" xfId="0" applyFont="1" applyAlignment="1">
      <alignment vertical="center"/>
    </xf>
    <xf numFmtId="0" fontId="11" fillId="0" borderId="0" xfId="0" applyFont="1"/>
    <xf numFmtId="0" fontId="11" fillId="2" borderId="0" xfId="0" applyFont="1" applyFill="1"/>
    <xf numFmtId="0" fontId="12" fillId="0" borderId="0" xfId="0" applyFont="1"/>
    <xf numFmtId="0" fontId="10" fillId="0" borderId="0" xfId="0" applyFont="1"/>
    <xf numFmtId="0" fontId="15" fillId="0" borderId="7" xfId="0" applyFont="1" applyBorder="1"/>
    <xf numFmtId="167" fontId="13" fillId="0" borderId="0" xfId="0" applyNumberFormat="1" applyFont="1"/>
    <xf numFmtId="0" fontId="13" fillId="2" borderId="0" xfId="0" applyFont="1" applyFill="1"/>
    <xf numFmtId="0" fontId="17" fillId="0" borderId="0" xfId="0" applyFont="1"/>
    <xf numFmtId="167" fontId="13" fillId="2" borderId="0" xfId="0" applyNumberFormat="1" applyFont="1" applyFill="1"/>
    <xf numFmtId="0" fontId="13" fillId="0" borderId="0" xfId="0" applyFont="1"/>
    <xf numFmtId="0" fontId="15" fillId="0" borderId="11" xfId="0" applyFont="1" applyBorder="1"/>
    <xf numFmtId="167" fontId="18" fillId="0" borderId="0" xfId="0" applyNumberFormat="1" applyFont="1"/>
    <xf numFmtId="0" fontId="18" fillId="2" borderId="0" xfId="0" applyFont="1" applyFill="1"/>
    <xf numFmtId="0" fontId="0" fillId="0" borderId="12" xfId="0" applyBorder="1"/>
    <xf numFmtId="0" fontId="0" fillId="0" borderId="13" xfId="0" applyBorder="1"/>
    <xf numFmtId="0" fontId="4" fillId="0" borderId="13" xfId="0" applyFont="1" applyBorder="1"/>
    <xf numFmtId="0" fontId="0" fillId="0" borderId="14" xfId="0" applyBorder="1"/>
    <xf numFmtId="0" fontId="10" fillId="0" borderId="7" xfId="0" applyFont="1" applyBorder="1" applyAlignment="1">
      <alignment vertical="center"/>
    </xf>
    <xf numFmtId="0" fontId="6" fillId="0" borderId="7" xfId="0" applyFont="1" applyBorder="1" applyAlignment="1">
      <alignment vertical="center"/>
    </xf>
    <xf numFmtId="0" fontId="10" fillId="0" borderId="7" xfId="0" applyFont="1" applyBorder="1"/>
    <xf numFmtId="166" fontId="7" fillId="0" borderId="7" xfId="0" applyNumberFormat="1" applyFont="1" applyBorder="1"/>
    <xf numFmtId="0" fontId="21" fillId="0" borderId="8" xfId="0" applyFont="1" applyBorder="1"/>
    <xf numFmtId="0" fontId="6" fillId="0" borderId="0" xfId="0" applyFont="1"/>
    <xf numFmtId="0" fontId="22" fillId="0" borderId="0" xfId="0" applyFont="1"/>
    <xf numFmtId="14" fontId="7" fillId="0" borderId="0" xfId="0" applyNumberFormat="1" applyFont="1"/>
    <xf numFmtId="166" fontId="7" fillId="0" borderId="0" xfId="0" applyNumberFormat="1" applyFont="1" applyAlignment="1">
      <alignment horizontal="center"/>
    </xf>
    <xf numFmtId="166" fontId="7" fillId="0" borderId="7" xfId="0" applyNumberFormat="1" applyFont="1" applyBorder="1" applyAlignment="1">
      <alignment horizontal="center"/>
    </xf>
    <xf numFmtId="10" fontId="7" fillId="0" borderId="0" xfId="0" applyNumberFormat="1" applyFont="1"/>
    <xf numFmtId="166" fontId="7" fillId="0" borderId="11" xfId="0" applyNumberFormat="1" applyFont="1" applyBorder="1" applyAlignment="1">
      <alignment horizontal="left"/>
    </xf>
    <xf numFmtId="0" fontId="7" fillId="0" borderId="11" xfId="0" applyFont="1" applyBorder="1"/>
    <xf numFmtId="0" fontId="19" fillId="0" borderId="11" xfId="0" applyFont="1" applyBorder="1"/>
    <xf numFmtId="0" fontId="26" fillId="0" borderId="0" xfId="0" applyFont="1"/>
    <xf numFmtId="0" fontId="28" fillId="0" borderId="0" xfId="0" applyFont="1"/>
    <xf numFmtId="0" fontId="21" fillId="0" borderId="9" xfId="0" applyFont="1" applyBorder="1"/>
    <xf numFmtId="0" fontId="10" fillId="0" borderId="0" xfId="0" applyFont="1" applyAlignment="1">
      <alignment vertical="center"/>
    </xf>
    <xf numFmtId="0" fontId="6" fillId="0" borderId="0" xfId="0" applyFont="1" applyAlignment="1">
      <alignment vertical="center"/>
    </xf>
    <xf numFmtId="0" fontId="0" fillId="0" borderId="10" xfId="0" applyBorder="1"/>
    <xf numFmtId="0" fontId="7" fillId="0" borderId="0" xfId="1" applyNumberFormat="1" applyFont="1" applyBorder="1" applyAlignment="1">
      <alignment horizontal="right"/>
    </xf>
    <xf numFmtId="167" fontId="7" fillId="0" borderId="7" xfId="1" applyNumberFormat="1" applyFont="1" applyBorder="1" applyAlignment="1">
      <alignment horizontal="right"/>
    </xf>
    <xf numFmtId="0" fontId="30" fillId="0" borderId="0" xfId="1" applyNumberFormat="1" applyFont="1" applyBorder="1" applyAlignment="1">
      <alignment horizontal="right"/>
    </xf>
    <xf numFmtId="0" fontId="30" fillId="0" borderId="0" xfId="1" applyNumberFormat="1" applyFont="1" applyAlignment="1">
      <alignment horizontal="right"/>
    </xf>
    <xf numFmtId="14" fontId="31" fillId="0" borderId="0" xfId="0" applyNumberFormat="1" applyFont="1"/>
    <xf numFmtId="0" fontId="30" fillId="0" borderId="9" xfId="0" applyFont="1" applyBorder="1"/>
    <xf numFmtId="0" fontId="0" fillId="0" borderId="16" xfId="0" applyBorder="1"/>
    <xf numFmtId="0" fontId="4" fillId="0" borderId="16" xfId="0" applyFont="1" applyBorder="1"/>
    <xf numFmtId="0" fontId="26" fillId="0" borderId="17" xfId="0" applyFont="1" applyBorder="1"/>
    <xf numFmtId="0" fontId="27" fillId="0" borderId="0" xfId="0" applyFont="1"/>
    <xf numFmtId="0" fontId="29" fillId="0" borderId="0" xfId="0" applyFont="1" applyAlignment="1">
      <alignment horizontal="left" indent="6"/>
    </xf>
    <xf numFmtId="0" fontId="0" fillId="0" borderId="17" xfId="0" applyBorder="1"/>
    <xf numFmtId="0" fontId="7" fillId="0" borderId="17" xfId="0" applyFont="1" applyBorder="1"/>
    <xf numFmtId="0" fontId="8" fillId="0" borderId="15" xfId="0" applyFont="1" applyBorder="1"/>
    <xf numFmtId="0" fontId="8" fillId="0" borderId="16" xfId="0" applyFont="1" applyBorder="1"/>
    <xf numFmtId="0" fontId="8" fillId="0" borderId="17" xfId="0" applyFont="1" applyBorder="1"/>
    <xf numFmtId="0" fontId="30" fillId="0" borderId="0" xfId="0" applyFont="1"/>
    <xf numFmtId="0" fontId="7" fillId="0" borderId="0" xfId="0" applyFont="1" applyAlignment="1">
      <alignment horizontal="center"/>
    </xf>
    <xf numFmtId="168" fontId="7" fillId="0" borderId="0" xfId="0" applyNumberFormat="1" applyFont="1"/>
    <xf numFmtId="168" fontId="7" fillId="0" borderId="0" xfId="0" applyNumberFormat="1" applyFont="1" applyAlignment="1">
      <alignment horizontal="center"/>
    </xf>
    <xf numFmtId="168" fontId="4" fillId="0" borderId="0" xfId="0" applyNumberFormat="1" applyFont="1"/>
    <xf numFmtId="168" fontId="15" fillId="0" borderId="0" xfId="0" applyNumberFormat="1" applyFont="1"/>
    <xf numFmtId="0" fontId="27" fillId="3" borderId="21" xfId="4" applyFont="1" applyFill="1" applyBorder="1" applyAlignment="1">
      <alignment horizontal="center" vertical="center" wrapText="1"/>
    </xf>
    <xf numFmtId="0" fontId="27" fillId="4" borderId="21" xfId="4" applyFont="1" applyFill="1" applyBorder="1" applyAlignment="1">
      <alignment horizontal="center" vertical="center" wrapText="1"/>
    </xf>
    <xf numFmtId="0" fontId="19" fillId="5" borderId="21" xfId="4" applyFont="1" applyFill="1" applyBorder="1" applyAlignment="1">
      <alignment horizontal="center" vertical="center" wrapText="1"/>
    </xf>
    <xf numFmtId="0" fontId="28" fillId="0" borderId="21" xfId="4" applyFont="1" applyBorder="1" applyAlignment="1">
      <alignment horizontal="center" vertical="center" wrapText="1"/>
    </xf>
    <xf numFmtId="0" fontId="3" fillId="0" borderId="0" xfId="4" applyFont="1" applyAlignment="1">
      <alignment vertical="center"/>
    </xf>
    <xf numFmtId="0" fontId="28" fillId="0" borderId="21" xfId="4" applyFont="1" applyBorder="1" applyAlignment="1">
      <alignment vertical="center" wrapText="1"/>
    </xf>
    <xf numFmtId="0" fontId="26" fillId="7" borderId="21" xfId="4" applyFont="1" applyFill="1" applyBorder="1" applyAlignment="1">
      <alignment vertical="center" wrapText="1"/>
    </xf>
    <xf numFmtId="165" fontId="26" fillId="7" borderId="21" xfId="4" applyNumberFormat="1" applyFont="1" applyFill="1" applyBorder="1" applyAlignment="1">
      <alignment vertical="center" wrapText="1"/>
    </xf>
    <xf numFmtId="165" fontId="35" fillId="6" borderId="21" xfId="4" applyNumberFormat="1" applyFont="1" applyFill="1" applyBorder="1" applyAlignment="1">
      <alignment vertical="center"/>
    </xf>
    <xf numFmtId="169" fontId="33" fillId="0" borderId="0" xfId="4" applyNumberFormat="1" applyFont="1" applyAlignment="1">
      <alignment vertical="center"/>
    </xf>
    <xf numFmtId="0" fontId="4" fillId="0" borderId="0" xfId="0" applyFont="1" applyAlignment="1">
      <alignment vertical="center"/>
    </xf>
    <xf numFmtId="0" fontId="0" fillId="0" borderId="0" xfId="0" applyAlignment="1">
      <alignment vertical="center"/>
    </xf>
    <xf numFmtId="0" fontId="36" fillId="2" borderId="21" xfId="4" applyFont="1" applyFill="1" applyBorder="1" applyAlignment="1">
      <alignment horizontal="left" vertical="center" wrapText="1"/>
    </xf>
    <xf numFmtId="0" fontId="37" fillId="2" borderId="21" xfId="4" applyFont="1" applyFill="1" applyBorder="1" applyAlignment="1">
      <alignment horizontal="left" vertical="center" wrapText="1"/>
    </xf>
    <xf numFmtId="0" fontId="38" fillId="2" borderId="21" xfId="4" applyFont="1" applyFill="1" applyBorder="1" applyAlignment="1">
      <alignment horizontal="left" vertical="center"/>
    </xf>
    <xf numFmtId="0" fontId="37" fillId="2" borderId="21" xfId="4" applyFont="1" applyFill="1" applyBorder="1" applyAlignment="1">
      <alignment horizontal="center" vertical="center" wrapText="1"/>
    </xf>
    <xf numFmtId="0" fontId="37" fillId="2" borderId="21" xfId="4" applyFont="1" applyFill="1" applyBorder="1" applyAlignment="1">
      <alignment horizontal="left" vertical="center"/>
    </xf>
    <xf numFmtId="0" fontId="37" fillId="2" borderId="21" xfId="4" applyFont="1" applyFill="1" applyBorder="1" applyAlignment="1">
      <alignment vertical="center"/>
    </xf>
    <xf numFmtId="0" fontId="27" fillId="8" borderId="21" xfId="4" applyFont="1" applyFill="1" applyBorder="1" applyAlignment="1">
      <alignment horizontal="left" vertical="center" wrapText="1"/>
    </xf>
    <xf numFmtId="0" fontId="39" fillId="8" borderId="21" xfId="4" applyFont="1" applyFill="1" applyBorder="1" applyAlignment="1">
      <alignment horizontal="left" vertical="center" wrapText="1" readingOrder="1"/>
    </xf>
    <xf numFmtId="0" fontId="40" fillId="8" borderId="21" xfId="4" applyFont="1" applyFill="1" applyBorder="1" applyAlignment="1">
      <alignment horizontal="left" vertical="center"/>
    </xf>
    <xf numFmtId="165" fontId="27" fillId="8" borderId="21" xfId="4" applyNumberFormat="1" applyFont="1" applyFill="1" applyBorder="1" applyAlignment="1">
      <alignment horizontal="left" vertical="center"/>
    </xf>
    <xf numFmtId="0" fontId="19" fillId="8" borderId="21" xfId="4" applyFont="1" applyFill="1" applyBorder="1" applyAlignment="1">
      <alignment horizontal="left" vertical="center"/>
    </xf>
    <xf numFmtId="0" fontId="19" fillId="8" borderId="21" xfId="4" applyFont="1" applyFill="1" applyBorder="1" applyAlignment="1">
      <alignment vertical="center"/>
    </xf>
    <xf numFmtId="165" fontId="10" fillId="0" borderId="0" xfId="0" applyNumberFormat="1" applyFont="1" applyAlignment="1">
      <alignment vertical="center"/>
    </xf>
    <xf numFmtId="165" fontId="4" fillId="0" borderId="0" xfId="0" applyNumberFormat="1" applyFont="1" applyAlignment="1">
      <alignment vertical="center"/>
    </xf>
    <xf numFmtId="0" fontId="15" fillId="0" borderId="3" xfId="0" applyFont="1" applyBorder="1" applyAlignment="1">
      <alignment vertical="center"/>
    </xf>
    <xf numFmtId="0" fontId="9" fillId="0" borderId="5" xfId="0" applyFont="1" applyBorder="1" applyAlignment="1">
      <alignment vertical="center"/>
    </xf>
    <xf numFmtId="0" fontId="9" fillId="0" borderId="1" xfId="0" applyFont="1" applyBorder="1" applyAlignment="1">
      <alignment vertical="center"/>
    </xf>
    <xf numFmtId="0" fontId="19" fillId="0" borderId="0" xfId="0" applyFont="1" applyAlignment="1">
      <alignment vertical="center"/>
    </xf>
    <xf numFmtId="0" fontId="23" fillId="0" borderId="0" xfId="0" applyFont="1" applyAlignment="1">
      <alignment vertical="center"/>
    </xf>
    <xf numFmtId="0" fontId="42" fillId="0" borderId="0" xfId="0" applyFont="1" applyAlignment="1">
      <alignment horizontal="left" vertical="center"/>
    </xf>
    <xf numFmtId="0" fontId="7" fillId="0" borderId="0" xfId="0" applyFont="1" applyAlignment="1">
      <alignment vertical="center"/>
    </xf>
    <xf numFmtId="0" fontId="7" fillId="0" borderId="0" xfId="0" applyFont="1" applyAlignment="1">
      <alignment vertical="center" wrapText="1"/>
    </xf>
    <xf numFmtId="0" fontId="43" fillId="0" borderId="0" xfId="0" applyFont="1" applyAlignment="1">
      <alignment horizontal="left" vertical="center"/>
    </xf>
    <xf numFmtId="0" fontId="44" fillId="0" borderId="0" xfId="0" applyFont="1" applyAlignment="1">
      <alignment vertical="center"/>
    </xf>
    <xf numFmtId="9" fontId="14" fillId="0" borderId="4" xfId="0" applyNumberFormat="1" applyFont="1" applyBorder="1" applyAlignment="1">
      <alignment vertical="center"/>
    </xf>
    <xf numFmtId="0" fontId="15" fillId="0" borderId="25" xfId="0" applyFont="1" applyBorder="1" applyAlignment="1">
      <alignment vertical="center"/>
    </xf>
    <xf numFmtId="9" fontId="45" fillId="0" borderId="26" xfId="2" applyFont="1" applyBorder="1" applyAlignment="1">
      <alignment vertical="center"/>
    </xf>
    <xf numFmtId="0" fontId="45" fillId="0" borderId="26" xfId="2" applyNumberFormat="1" applyFont="1" applyBorder="1" applyAlignment="1">
      <alignment vertical="center"/>
    </xf>
    <xf numFmtId="0" fontId="0" fillId="0" borderId="21" xfId="0" applyBorder="1" applyAlignment="1">
      <alignment horizontal="center" vertical="center"/>
    </xf>
    <xf numFmtId="171" fontId="9" fillId="0" borderId="6" xfId="0" applyNumberFormat="1" applyFont="1" applyBorder="1" applyAlignment="1">
      <alignment vertical="center"/>
    </xf>
    <xf numFmtId="171" fontId="9" fillId="0" borderId="2" xfId="0" applyNumberFormat="1" applyFont="1" applyBorder="1" applyAlignment="1">
      <alignment vertical="center"/>
    </xf>
    <xf numFmtId="171" fontId="0" fillId="0" borderId="0" xfId="0" applyNumberFormat="1" applyAlignment="1">
      <alignment vertical="center"/>
    </xf>
    <xf numFmtId="171" fontId="0" fillId="0" borderId="21" xfId="0" applyNumberFormat="1" applyBorder="1" applyAlignment="1">
      <alignment vertical="center"/>
    </xf>
    <xf numFmtId="0" fontId="5" fillId="11" borderId="21" xfId="0" applyFont="1" applyFill="1" applyBorder="1" applyAlignment="1">
      <alignment horizontal="center" vertical="center"/>
    </xf>
    <xf numFmtId="0" fontId="48" fillId="14" borderId="21" xfId="0" applyFont="1" applyFill="1" applyBorder="1" applyAlignment="1">
      <alignment horizontal="center" vertical="center"/>
    </xf>
    <xf numFmtId="0" fontId="48" fillId="14" borderId="20" xfId="0" applyFont="1" applyFill="1" applyBorder="1" applyAlignment="1">
      <alignment horizontal="center" vertical="center"/>
    </xf>
    <xf numFmtId="0" fontId="48" fillId="0" borderId="27" xfId="0" applyFont="1" applyBorder="1" applyAlignment="1">
      <alignment horizontal="center" vertical="center" wrapText="1"/>
    </xf>
    <xf numFmtId="0" fontId="49" fillId="3" borderId="21" xfId="0" applyFont="1" applyFill="1" applyBorder="1" applyAlignment="1">
      <alignment horizontal="center" vertical="center" wrapText="1"/>
    </xf>
    <xf numFmtId="0" fontId="44" fillId="0" borderId="21" xfId="4" applyFont="1" applyBorder="1" applyAlignment="1">
      <alignment horizontal="left" vertical="center" wrapText="1"/>
    </xf>
    <xf numFmtId="0" fontId="51" fillId="0" borderId="21" xfId="7" applyFont="1" applyBorder="1" applyAlignment="1">
      <alignment horizontal="left" vertical="center" wrapText="1" readingOrder="1"/>
    </xf>
    <xf numFmtId="16" fontId="44" fillId="0" borderId="21" xfId="4" applyNumberFormat="1" applyFont="1" applyBorder="1" applyAlignment="1">
      <alignment horizontal="center" vertical="center" wrapText="1"/>
    </xf>
    <xf numFmtId="0" fontId="44" fillId="0" borderId="21" xfId="4" applyFont="1" applyBorder="1" applyAlignment="1">
      <alignment horizontal="center" vertical="center" wrapText="1"/>
    </xf>
    <xf numFmtId="165" fontId="44" fillId="6" borderId="21" xfId="4" applyNumberFormat="1" applyFont="1" applyFill="1" applyBorder="1" applyAlignment="1">
      <alignment horizontal="left" vertical="center" wrapText="1"/>
    </xf>
    <xf numFmtId="0" fontId="0" fillId="0" borderId="21" xfId="0" applyBorder="1" applyAlignment="1">
      <alignment vertical="center"/>
    </xf>
    <xf numFmtId="0" fontId="0" fillId="0" borderId="21" xfId="0" applyBorder="1" applyAlignment="1">
      <alignment horizontal="center" vertical="center" wrapText="1"/>
    </xf>
    <xf numFmtId="165" fontId="53" fillId="6" borderId="21" xfId="4" applyNumberFormat="1" applyFont="1" applyFill="1" applyBorder="1" applyAlignment="1">
      <alignment vertical="center"/>
    </xf>
    <xf numFmtId="165" fontId="28" fillId="0" borderId="21" xfId="4" applyNumberFormat="1" applyFont="1" applyBorder="1" applyAlignment="1">
      <alignment vertical="center"/>
    </xf>
    <xf numFmtId="165" fontId="28" fillId="12" borderId="21" xfId="4" applyNumberFormat="1" applyFont="1" applyFill="1" applyBorder="1" applyAlignment="1">
      <alignment vertical="center"/>
    </xf>
    <xf numFmtId="0" fontId="26" fillId="7" borderId="27" xfId="4" applyFont="1" applyFill="1" applyBorder="1" applyAlignment="1">
      <alignment vertical="center" wrapText="1"/>
    </xf>
    <xf numFmtId="0" fontId="48" fillId="0" borderId="29" xfId="0" applyFont="1" applyBorder="1" applyAlignment="1">
      <alignment horizontal="left" vertical="center"/>
    </xf>
    <xf numFmtId="0" fontId="48" fillId="0" borderId="28" xfId="0" applyFont="1" applyBorder="1" applyAlignment="1">
      <alignment horizontal="center" vertical="center"/>
    </xf>
    <xf numFmtId="0" fontId="48" fillId="14" borderId="22" xfId="0" applyFont="1" applyFill="1" applyBorder="1" applyAlignment="1">
      <alignment horizontal="center" vertical="center"/>
    </xf>
    <xf numFmtId="0" fontId="48" fillId="14" borderId="28" xfId="0" applyFont="1" applyFill="1" applyBorder="1" applyAlignment="1">
      <alignment horizontal="center" vertical="center"/>
    </xf>
    <xf numFmtId="0" fontId="0" fillId="0" borderId="0" xfId="0" applyAlignment="1">
      <alignment horizontal="center" vertical="center"/>
    </xf>
    <xf numFmtId="0" fontId="16" fillId="0" borderId="21" xfId="4" applyFont="1" applyBorder="1" applyAlignment="1">
      <alignment horizontal="center" vertical="center" wrapText="1"/>
    </xf>
    <xf numFmtId="0" fontId="27" fillId="8" borderId="21" xfId="4" applyFont="1" applyFill="1" applyBorder="1" applyAlignment="1">
      <alignment horizontal="center" vertical="center" wrapText="1"/>
    </xf>
    <xf numFmtId="0" fontId="52" fillId="0" borderId="21" xfId="4" applyFont="1" applyBorder="1" applyAlignment="1">
      <alignment horizontal="center" vertical="center" wrapText="1"/>
    </xf>
    <xf numFmtId="172" fontId="49" fillId="3" borderId="21" xfId="0" applyNumberFormat="1" applyFont="1" applyFill="1" applyBorder="1" applyAlignment="1">
      <alignment horizontal="center" vertical="center" wrapText="1"/>
    </xf>
    <xf numFmtId="172" fontId="3" fillId="0" borderId="0" xfId="4" applyNumberFormat="1" applyFont="1" applyAlignment="1">
      <alignment vertical="center"/>
    </xf>
    <xf numFmtId="16" fontId="48" fillId="14" borderId="30" xfId="0" applyNumberFormat="1" applyFont="1" applyFill="1" applyBorder="1" applyAlignment="1">
      <alignment horizontal="center" vertical="center"/>
    </xf>
    <xf numFmtId="0" fontId="48" fillId="14" borderId="31" xfId="0" applyFont="1" applyFill="1" applyBorder="1" applyAlignment="1">
      <alignment horizontal="center" vertical="center"/>
    </xf>
    <xf numFmtId="0" fontId="48" fillId="14" borderId="32" xfId="0" applyFont="1" applyFill="1" applyBorder="1" applyAlignment="1">
      <alignment horizontal="center" vertical="center"/>
    </xf>
    <xf numFmtId="0" fontId="48" fillId="14" borderId="33" xfId="0" applyFont="1" applyFill="1" applyBorder="1" applyAlignment="1">
      <alignment horizontal="center" vertical="center"/>
    </xf>
    <xf numFmtId="0" fontId="48" fillId="0" borderId="32" xfId="0" applyFont="1" applyBorder="1" applyAlignment="1">
      <alignment horizontal="center" vertical="center"/>
    </xf>
    <xf numFmtId="0" fontId="48" fillId="0" borderId="35" xfId="0" applyFont="1" applyBorder="1" applyAlignment="1">
      <alignment horizontal="center" vertical="center" wrapText="1"/>
    </xf>
    <xf numFmtId="0" fontId="48" fillId="0" borderId="32" xfId="0" applyFont="1" applyBorder="1" applyAlignment="1">
      <alignment horizontal="left" vertical="center"/>
    </xf>
    <xf numFmtId="0" fontId="48" fillId="0" borderId="28" xfId="0" applyFont="1" applyBorder="1" applyAlignment="1">
      <alignment horizontal="left" vertical="center"/>
    </xf>
    <xf numFmtId="0" fontId="48" fillId="0" borderId="28" xfId="0" applyFont="1" applyBorder="1" applyAlignment="1">
      <alignment horizontal="center" vertical="center" wrapText="1"/>
    </xf>
    <xf numFmtId="0" fontId="48" fillId="0" borderId="30" xfId="0" applyFont="1" applyBorder="1" applyAlignment="1">
      <alignment horizontal="center" vertical="center" wrapText="1"/>
    </xf>
    <xf numFmtId="0" fontId="48" fillId="0" borderId="36" xfId="0" applyFont="1" applyBorder="1" applyAlignment="1">
      <alignment horizontal="center" vertical="center" wrapText="1"/>
    </xf>
    <xf numFmtId="0" fontId="48" fillId="0" borderId="20" xfId="0" applyFont="1" applyBorder="1" applyAlignment="1">
      <alignment horizontal="center" vertical="center" wrapText="1"/>
    </xf>
    <xf numFmtId="0" fontId="0" fillId="0" borderId="31" xfId="0" applyBorder="1" applyAlignment="1">
      <alignment horizontal="center" vertical="center" wrapText="1"/>
    </xf>
    <xf numFmtId="0" fontId="0" fillId="0" borderId="31" xfId="0" applyBorder="1" applyAlignment="1">
      <alignment horizontal="center" vertical="center"/>
    </xf>
    <xf numFmtId="0" fontId="28" fillId="0" borderId="31" xfId="4" applyFont="1" applyBorder="1" applyAlignment="1">
      <alignment horizontal="center" vertical="center" wrapText="1"/>
    </xf>
    <xf numFmtId="0" fontId="28" fillId="0" borderId="31" xfId="4" applyFont="1" applyBorder="1" applyAlignment="1">
      <alignment vertical="center" wrapText="1"/>
    </xf>
    <xf numFmtId="0" fontId="0" fillId="0" borderId="28" xfId="0" applyBorder="1" applyAlignment="1">
      <alignment horizontal="center" vertical="center" wrapText="1"/>
    </xf>
    <xf numFmtId="0" fontId="0" fillId="0" borderId="28" xfId="0" applyBorder="1" applyAlignment="1">
      <alignment horizontal="center" vertical="center"/>
    </xf>
    <xf numFmtId="0" fontId="28" fillId="0" borderId="28" xfId="4" applyFont="1" applyBorder="1" applyAlignment="1">
      <alignment horizontal="center" vertical="center" wrapText="1"/>
    </xf>
    <xf numFmtId="0" fontId="28" fillId="0" borderId="28" xfId="4" applyFont="1" applyBorder="1" applyAlignment="1">
      <alignment vertical="center" wrapText="1"/>
    </xf>
    <xf numFmtId="16" fontId="48" fillId="14" borderId="28" xfId="0" applyNumberFormat="1" applyFont="1" applyFill="1" applyBorder="1" applyAlignment="1">
      <alignment horizontal="center" vertical="center"/>
    </xf>
    <xf numFmtId="0" fontId="0" fillId="0" borderId="33" xfId="0" applyBorder="1" applyAlignment="1">
      <alignment horizontal="center" vertical="center" wrapText="1"/>
    </xf>
    <xf numFmtId="0" fontId="0" fillId="0" borderId="33" xfId="0" applyBorder="1" applyAlignment="1">
      <alignment horizontal="center" vertical="center"/>
    </xf>
    <xf numFmtId="0" fontId="28" fillId="0" borderId="33" xfId="4" applyFont="1" applyBorder="1" applyAlignment="1">
      <alignment horizontal="center" vertical="center" wrapText="1"/>
    </xf>
    <xf numFmtId="0" fontId="28" fillId="0" borderId="33" xfId="4" applyFont="1" applyBorder="1" applyAlignment="1">
      <alignment vertical="center" wrapText="1"/>
    </xf>
    <xf numFmtId="0" fontId="0" fillId="0" borderId="37" xfId="0" applyBorder="1" applyAlignment="1">
      <alignment vertical="center"/>
    </xf>
    <xf numFmtId="0" fontId="0" fillId="0" borderId="38" xfId="0" applyBorder="1" applyAlignment="1">
      <alignment vertical="center"/>
    </xf>
    <xf numFmtId="0" fontId="0" fillId="0" borderId="39" xfId="0" applyBorder="1" applyAlignment="1">
      <alignment vertical="center"/>
    </xf>
    <xf numFmtId="172" fontId="48" fillId="0" borderId="28" xfId="0" applyNumberFormat="1" applyFont="1" applyBorder="1" applyAlignment="1">
      <alignment horizontal="center" vertical="center" wrapText="1"/>
    </xf>
    <xf numFmtId="170" fontId="32" fillId="6" borderId="28" xfId="4" applyNumberFormat="1" applyFont="1" applyFill="1" applyBorder="1" applyAlignment="1">
      <alignment vertical="center"/>
    </xf>
    <xf numFmtId="169" fontId="34" fillId="6" borderId="28" xfId="4" applyNumberFormat="1" applyFont="1" applyFill="1" applyBorder="1" applyAlignment="1">
      <alignment vertical="center"/>
    </xf>
    <xf numFmtId="165" fontId="35" fillId="6" borderId="28" xfId="4" applyNumberFormat="1" applyFont="1" applyFill="1" applyBorder="1" applyAlignment="1">
      <alignment vertical="center"/>
    </xf>
    <xf numFmtId="172" fontId="35" fillId="6" borderId="28" xfId="4" applyNumberFormat="1" applyFont="1" applyFill="1" applyBorder="1" applyAlignment="1">
      <alignment vertical="center"/>
    </xf>
    <xf numFmtId="165" fontId="32" fillId="6" borderId="28" xfId="4" applyNumberFormat="1" applyFont="1" applyFill="1" applyBorder="1" applyAlignment="1">
      <alignment vertical="center"/>
    </xf>
    <xf numFmtId="165" fontId="26" fillId="7" borderId="22" xfId="4" applyNumberFormat="1" applyFont="1" applyFill="1" applyBorder="1" applyAlignment="1">
      <alignment vertical="center" wrapText="1"/>
    </xf>
    <xf numFmtId="165" fontId="35" fillId="6" borderId="24" xfId="4" applyNumberFormat="1" applyFont="1" applyFill="1" applyBorder="1" applyAlignment="1">
      <alignment vertical="center"/>
    </xf>
    <xf numFmtId="0" fontId="48" fillId="0" borderId="19" xfId="0" applyFont="1" applyBorder="1" applyAlignment="1">
      <alignment horizontal="center" vertical="center" wrapText="1"/>
    </xf>
    <xf numFmtId="0" fontId="48" fillId="0" borderId="40" xfId="0" applyFont="1" applyBorder="1" applyAlignment="1">
      <alignment horizontal="center" vertical="center" wrapText="1"/>
    </xf>
    <xf numFmtId="0" fontId="48" fillId="0" borderId="41" xfId="0" applyFont="1" applyBorder="1" applyAlignment="1">
      <alignment horizontal="center" vertical="center" wrapText="1"/>
    </xf>
    <xf numFmtId="0" fontId="48" fillId="0" borderId="34" xfId="0" applyFont="1" applyBorder="1" applyAlignment="1">
      <alignment horizontal="center" vertical="center" wrapText="1"/>
    </xf>
    <xf numFmtId="0" fontId="48" fillId="0" borderId="42" xfId="0" applyFont="1" applyBorder="1" applyAlignment="1">
      <alignment horizontal="center" vertical="center" wrapText="1"/>
    </xf>
    <xf numFmtId="172" fontId="48" fillId="0" borderId="43" xfId="0" applyNumberFormat="1" applyFont="1" applyBorder="1" applyAlignment="1">
      <alignment horizontal="center" vertical="center" wrapText="1"/>
    </xf>
    <xf numFmtId="165" fontId="32" fillId="6" borderId="20" xfId="4" applyNumberFormat="1" applyFont="1" applyFill="1" applyBorder="1" applyAlignment="1">
      <alignment vertical="center"/>
    </xf>
    <xf numFmtId="169" fontId="34" fillId="6" borderId="18" xfId="4" applyNumberFormat="1" applyFont="1" applyFill="1" applyBorder="1" applyAlignment="1">
      <alignment vertical="center"/>
    </xf>
    <xf numFmtId="165" fontId="35" fillId="6" borderId="27" xfId="4" applyNumberFormat="1" applyFont="1" applyFill="1" applyBorder="1" applyAlignment="1">
      <alignment vertical="center"/>
    </xf>
    <xf numFmtId="172" fontId="35" fillId="6" borderId="27" xfId="4" applyNumberFormat="1" applyFont="1" applyFill="1" applyBorder="1" applyAlignment="1">
      <alignment vertical="center"/>
    </xf>
    <xf numFmtId="0" fontId="3" fillId="9" borderId="0" xfId="4" applyFont="1" applyFill="1" applyAlignment="1">
      <alignment vertical="center"/>
    </xf>
    <xf numFmtId="0" fontId="26" fillId="2" borderId="21" xfId="4" applyFont="1" applyFill="1" applyBorder="1" applyAlignment="1">
      <alignment vertical="center" wrapText="1"/>
    </xf>
    <xf numFmtId="0" fontId="26" fillId="2" borderId="20" xfId="4" applyFont="1" applyFill="1" applyBorder="1" applyAlignment="1">
      <alignment vertical="center" wrapText="1"/>
    </xf>
    <xf numFmtId="165" fontId="26" fillId="2" borderId="30" xfId="4" applyNumberFormat="1" applyFont="1" applyFill="1" applyBorder="1" applyAlignment="1">
      <alignment vertical="center" wrapText="1"/>
    </xf>
    <xf numFmtId="165" fontId="32" fillId="2" borderId="28" xfId="4" applyNumberFormat="1" applyFont="1" applyFill="1" applyBorder="1" applyAlignment="1">
      <alignment vertical="center"/>
    </xf>
    <xf numFmtId="169" fontId="34" fillId="2" borderId="28" xfId="4" applyNumberFormat="1" applyFont="1" applyFill="1" applyBorder="1" applyAlignment="1">
      <alignment vertical="center"/>
    </xf>
    <xf numFmtId="165" fontId="35" fillId="2" borderId="28" xfId="4" applyNumberFormat="1" applyFont="1" applyFill="1" applyBorder="1" applyAlignment="1">
      <alignment vertical="center"/>
    </xf>
    <xf numFmtId="172" fontId="35" fillId="2" borderId="28" xfId="4" applyNumberFormat="1" applyFont="1" applyFill="1" applyBorder="1" applyAlignment="1">
      <alignment vertical="center"/>
    </xf>
    <xf numFmtId="165" fontId="35" fillId="2" borderId="19" xfId="4" applyNumberFormat="1" applyFont="1" applyFill="1" applyBorder="1" applyAlignment="1">
      <alignment vertical="center"/>
    </xf>
    <xf numFmtId="165" fontId="35" fillId="2" borderId="21" xfId="4" applyNumberFormat="1" applyFont="1" applyFill="1" applyBorder="1" applyAlignment="1">
      <alignment vertical="center"/>
    </xf>
    <xf numFmtId="165" fontId="53" fillId="2" borderId="21" xfId="4" applyNumberFormat="1" applyFont="1" applyFill="1" applyBorder="1" applyAlignment="1">
      <alignment vertical="center"/>
    </xf>
    <xf numFmtId="0" fontId="3" fillId="2" borderId="0" xfId="4" applyFont="1" applyFill="1" applyAlignment="1">
      <alignment vertical="center"/>
    </xf>
    <xf numFmtId="165" fontId="35" fillId="17" borderId="21" xfId="4" applyNumberFormat="1" applyFont="1" applyFill="1" applyBorder="1" applyAlignment="1">
      <alignment vertical="center"/>
    </xf>
    <xf numFmtId="165" fontId="53" fillId="17" borderId="21" xfId="4" applyNumberFormat="1" applyFont="1" applyFill="1" applyBorder="1" applyAlignment="1">
      <alignment vertical="center"/>
    </xf>
    <xf numFmtId="165" fontId="56" fillId="17" borderId="21" xfId="4" applyNumberFormat="1" applyFont="1" applyFill="1" applyBorder="1" applyAlignment="1">
      <alignment vertical="center"/>
    </xf>
    <xf numFmtId="0" fontId="26" fillId="7" borderId="27" xfId="4" applyFont="1" applyFill="1" applyBorder="1" applyAlignment="1">
      <alignment horizontal="center" vertical="center" wrapText="1"/>
    </xf>
    <xf numFmtId="0" fontId="26" fillId="7" borderId="21" xfId="4" applyFont="1" applyFill="1" applyBorder="1" applyAlignment="1">
      <alignment horizontal="center" vertical="center" wrapText="1"/>
    </xf>
    <xf numFmtId="0" fontId="39" fillId="8" borderId="21" xfId="4" applyFont="1" applyFill="1" applyBorder="1" applyAlignment="1">
      <alignment horizontal="center" vertical="center" wrapText="1" readingOrder="1"/>
    </xf>
    <xf numFmtId="0" fontId="3" fillId="2" borderId="0" xfId="4" applyFont="1" applyFill="1" applyAlignment="1">
      <alignment horizontal="center" vertical="center"/>
    </xf>
    <xf numFmtId="0" fontId="26" fillId="2" borderId="21" xfId="4" applyFont="1" applyFill="1" applyBorder="1" applyAlignment="1">
      <alignment horizontal="center" vertical="center" wrapText="1"/>
    </xf>
    <xf numFmtId="0" fontId="3" fillId="0" borderId="0" xfId="4" applyFont="1" applyAlignment="1">
      <alignment horizontal="center" vertical="center"/>
    </xf>
    <xf numFmtId="165" fontId="26" fillId="7" borderId="28" xfId="4" applyNumberFormat="1" applyFont="1" applyFill="1" applyBorder="1" applyAlignment="1">
      <alignment vertical="center" wrapText="1"/>
    </xf>
    <xf numFmtId="0" fontId="48" fillId="14" borderId="29" xfId="0" applyFont="1" applyFill="1" applyBorder="1" applyAlignment="1">
      <alignment horizontal="center" vertical="center"/>
    </xf>
    <xf numFmtId="0" fontId="48" fillId="14" borderId="44" xfId="0" applyFont="1" applyFill="1" applyBorder="1" applyAlignment="1">
      <alignment horizontal="center" vertical="center"/>
    </xf>
    <xf numFmtId="0" fontId="48" fillId="14" borderId="45" xfId="0" applyFont="1" applyFill="1" applyBorder="1" applyAlignment="1">
      <alignment horizontal="center" vertical="center"/>
    </xf>
    <xf numFmtId="0" fontId="26" fillId="7" borderId="18" xfId="4" applyFont="1" applyFill="1" applyBorder="1" applyAlignment="1">
      <alignment vertical="center" wrapText="1"/>
    </xf>
    <xf numFmtId="0" fontId="48" fillId="14" borderId="19" xfId="0" applyFont="1" applyFill="1" applyBorder="1" applyAlignment="1">
      <alignment horizontal="center" vertical="center"/>
    </xf>
    <xf numFmtId="0" fontId="48" fillId="0" borderId="23" xfId="0" applyFont="1" applyBorder="1" applyAlignment="1">
      <alignment horizontal="center" vertical="center" wrapText="1"/>
    </xf>
    <xf numFmtId="169" fontId="34" fillId="6" borderId="41" xfId="4" applyNumberFormat="1" applyFont="1" applyFill="1" applyBorder="1" applyAlignment="1">
      <alignment vertical="center"/>
    </xf>
    <xf numFmtId="165" fontId="26" fillId="7" borderId="18" xfId="4" applyNumberFormat="1" applyFont="1" applyFill="1" applyBorder="1" applyAlignment="1">
      <alignment vertical="center" wrapText="1"/>
    </xf>
    <xf numFmtId="165" fontId="32" fillId="6" borderId="32" xfId="4" applyNumberFormat="1" applyFont="1" applyFill="1" applyBorder="1" applyAlignment="1">
      <alignment vertical="center"/>
    </xf>
    <xf numFmtId="0" fontId="26" fillId="7" borderId="46" xfId="4" applyFont="1" applyFill="1" applyBorder="1" applyAlignment="1">
      <alignment vertical="center" wrapText="1"/>
    </xf>
    <xf numFmtId="0" fontId="26" fillId="7" borderId="46" xfId="4" applyFont="1" applyFill="1" applyBorder="1" applyAlignment="1">
      <alignment horizontal="center" vertical="center" wrapText="1"/>
    </xf>
    <xf numFmtId="165" fontId="26" fillId="7" borderId="47" xfId="4" applyNumberFormat="1" applyFont="1" applyFill="1" applyBorder="1" applyAlignment="1">
      <alignment vertical="center" wrapText="1"/>
    </xf>
    <xf numFmtId="165" fontId="35" fillId="6" borderId="48" xfId="4" applyNumberFormat="1" applyFont="1" applyFill="1" applyBorder="1" applyAlignment="1">
      <alignment vertical="center"/>
    </xf>
    <xf numFmtId="165" fontId="35" fillId="6" borderId="46" xfId="4" applyNumberFormat="1" applyFont="1" applyFill="1" applyBorder="1" applyAlignment="1">
      <alignment vertical="center"/>
    </xf>
    <xf numFmtId="165" fontId="53" fillId="6" borderId="46" xfId="4" applyNumberFormat="1" applyFont="1" applyFill="1" applyBorder="1" applyAlignment="1">
      <alignment vertical="center"/>
    </xf>
    <xf numFmtId="0" fontId="0" fillId="0" borderId="27" xfId="0" applyBorder="1" applyAlignment="1">
      <alignment vertical="center"/>
    </xf>
    <xf numFmtId="0" fontId="0" fillId="0" borderId="27" xfId="0" applyBorder="1" applyAlignment="1">
      <alignment horizontal="center" vertical="center" wrapText="1"/>
    </xf>
    <xf numFmtId="0" fontId="0" fillId="0" borderId="27" xfId="0" applyBorder="1" applyAlignment="1">
      <alignment horizontal="center" vertical="center"/>
    </xf>
    <xf numFmtId="0" fontId="28" fillId="0" borderId="27" xfId="4" applyFont="1" applyBorder="1" applyAlignment="1">
      <alignment horizontal="center" vertical="center" wrapText="1"/>
    </xf>
    <xf numFmtId="0" fontId="28" fillId="0" borderId="27" xfId="4" applyFont="1" applyBorder="1" applyAlignment="1">
      <alignment vertical="center" wrapText="1"/>
    </xf>
    <xf numFmtId="16" fontId="48" fillId="14" borderId="19" xfId="0" applyNumberFormat="1" applyFont="1" applyFill="1" applyBorder="1" applyAlignment="1">
      <alignment horizontal="center" vertical="center"/>
    </xf>
    <xf numFmtId="16" fontId="48" fillId="14" borderId="32" xfId="0" applyNumberFormat="1" applyFont="1" applyFill="1" applyBorder="1" applyAlignment="1">
      <alignment horizontal="center" vertical="center"/>
    </xf>
    <xf numFmtId="0" fontId="48" fillId="0" borderId="32" xfId="0" applyFont="1" applyBorder="1" applyAlignment="1">
      <alignment horizontal="center" vertical="center" wrapText="1"/>
    </xf>
    <xf numFmtId="172" fontId="48" fillId="0" borderId="32" xfId="0" applyNumberFormat="1" applyFont="1" applyBorder="1" applyAlignment="1">
      <alignment horizontal="center" vertical="center" wrapText="1"/>
    </xf>
    <xf numFmtId="165" fontId="28" fillId="0" borderId="27" xfId="4" applyNumberFormat="1" applyFont="1" applyBorder="1" applyAlignment="1">
      <alignment vertical="center"/>
    </xf>
    <xf numFmtId="165" fontId="28" fillId="12" borderId="27" xfId="4" applyNumberFormat="1" applyFont="1" applyFill="1" applyBorder="1" applyAlignment="1">
      <alignment vertical="center"/>
    </xf>
    <xf numFmtId="0" fontId="50" fillId="7" borderId="21" xfId="0" applyFont="1" applyFill="1" applyBorder="1" applyAlignment="1">
      <alignment horizontal="center" vertical="center" wrapText="1"/>
    </xf>
    <xf numFmtId="0" fontId="48" fillId="0" borderId="49" xfId="0" applyFont="1" applyBorder="1" applyAlignment="1">
      <alignment horizontal="center" vertical="center" wrapText="1"/>
    </xf>
    <xf numFmtId="0" fontId="48" fillId="0" borderId="50" xfId="0" applyFont="1" applyBorder="1" applyAlignment="1">
      <alignment horizontal="center" vertical="center" wrapText="1"/>
    </xf>
    <xf numFmtId="0" fontId="57" fillId="18" borderId="0" xfId="0" applyFont="1" applyFill="1" applyAlignment="1">
      <alignment horizontal="center" vertical="center" wrapText="1"/>
    </xf>
    <xf numFmtId="0" fontId="3" fillId="6" borderId="0" xfId="4" applyFont="1" applyFill="1" applyAlignment="1">
      <alignment vertical="center"/>
    </xf>
    <xf numFmtId="0" fontId="1" fillId="9" borderId="27" xfId="0" applyFont="1" applyFill="1" applyBorder="1" applyAlignment="1">
      <alignment horizontal="center" vertical="center" wrapText="1"/>
    </xf>
    <xf numFmtId="0" fontId="0" fillId="6" borderId="0" xfId="0" applyFill="1" applyAlignment="1">
      <alignment vertical="center"/>
    </xf>
    <xf numFmtId="0" fontId="47" fillId="13" borderId="17" xfId="0" applyFont="1" applyFill="1" applyBorder="1" applyAlignment="1">
      <alignment horizontal="center" vertical="center"/>
    </xf>
    <xf numFmtId="0" fontId="47" fillId="13" borderId="0" xfId="0" applyFont="1" applyFill="1" applyAlignment="1">
      <alignment horizontal="center" vertical="center"/>
    </xf>
    <xf numFmtId="0" fontId="54" fillId="15" borderId="22" xfId="4" applyFont="1" applyFill="1" applyBorder="1" applyAlignment="1">
      <alignment horizontal="center" vertical="center" wrapText="1"/>
    </xf>
    <xf numFmtId="0" fontId="54" fillId="15" borderId="30" xfId="4" applyFont="1" applyFill="1" applyBorder="1" applyAlignment="1">
      <alignment horizontal="center" vertical="center" wrapText="1"/>
    </xf>
    <xf numFmtId="0" fontId="55" fillId="16" borderId="22" xfId="4" applyFont="1" applyFill="1" applyBorder="1" applyAlignment="1">
      <alignment horizontal="center" vertical="center"/>
    </xf>
    <xf numFmtId="0" fontId="55" fillId="16" borderId="30" xfId="4" applyFont="1" applyFill="1" applyBorder="1" applyAlignment="1">
      <alignment horizontal="center" vertical="center"/>
    </xf>
    <xf numFmtId="0" fontId="54" fillId="10" borderId="22" xfId="4" applyFont="1" applyFill="1" applyBorder="1" applyAlignment="1">
      <alignment horizontal="center" vertical="center" wrapText="1"/>
    </xf>
    <xf numFmtId="0" fontId="54" fillId="10" borderId="30" xfId="4" applyFont="1" applyFill="1" applyBorder="1" applyAlignment="1">
      <alignment horizontal="center" vertical="center" wrapText="1"/>
    </xf>
    <xf numFmtId="0" fontId="54" fillId="10" borderId="51" xfId="4" applyFont="1" applyFill="1" applyBorder="1" applyAlignment="1">
      <alignment horizontal="center" vertical="center" wrapText="1"/>
    </xf>
    <xf numFmtId="0" fontId="54" fillId="10" borderId="52" xfId="4" applyFont="1" applyFill="1" applyBorder="1" applyAlignment="1">
      <alignment horizontal="center" vertical="center" wrapText="1"/>
    </xf>
    <xf numFmtId="0" fontId="49" fillId="3" borderId="21" xfId="0" applyFont="1" applyFill="1" applyBorder="1" applyAlignment="1">
      <alignment horizontal="center" vertical="center" wrapText="1"/>
    </xf>
    <xf numFmtId="0" fontId="55" fillId="16" borderId="17" xfId="4" applyFont="1" applyFill="1" applyBorder="1" applyAlignment="1">
      <alignment horizontal="center" vertical="center"/>
    </xf>
    <xf numFmtId="0" fontId="55" fillId="16" borderId="0" xfId="4" applyFont="1" applyFill="1" applyAlignment="1">
      <alignment horizontal="center" vertical="center"/>
    </xf>
    <xf numFmtId="0" fontId="54" fillId="15" borderId="17" xfId="4" applyFont="1" applyFill="1" applyBorder="1" applyAlignment="1">
      <alignment horizontal="center" vertical="center" wrapText="1"/>
    </xf>
    <xf numFmtId="0" fontId="54" fillId="15" borderId="0" xfId="4" applyFont="1" applyFill="1" applyAlignment="1">
      <alignment horizontal="center" vertical="center" wrapText="1"/>
    </xf>
    <xf numFmtId="0" fontId="4" fillId="0" borderId="0" xfId="0" applyFont="1"/>
    <xf numFmtId="0" fontId="0" fillId="9" borderId="21" xfId="0" applyFill="1" applyBorder="1" applyAlignment="1">
      <alignment horizontal="center" vertical="center"/>
    </xf>
    <xf numFmtId="0" fontId="0" fillId="9" borderId="21" xfId="0" applyFill="1" applyBorder="1" applyAlignment="1">
      <alignment horizontal="center" vertical="center" wrapText="1"/>
    </xf>
  </cellXfs>
  <cellStyles count="9">
    <cellStyle name="Comma" xfId="1" builtinId="3"/>
    <cellStyle name="Comma 2" xfId="5" xr:uid="{09977D63-EC53-AA44-8E5D-2B850E92988A}"/>
    <cellStyle name="Hyperlink" xfId="7" builtinId="8"/>
    <cellStyle name="Normal" xfId="0" builtinId="0"/>
    <cellStyle name="Normal 2" xfId="3" xr:uid="{42D01E8B-C0FC-41A7-91F6-523658235A00}"/>
    <cellStyle name="Normal 3" xfId="4" xr:uid="{81080FCF-2EFD-C04E-927E-3E5A9478966F}"/>
    <cellStyle name="Normal 4" xfId="8" xr:uid="{3F2D1ABC-7EB2-4A5B-B6E5-6EF3169CAD00}"/>
    <cellStyle name="Per cent 2" xfId="6" xr:uid="{B1C1D9C0-3864-034D-9FA9-FA2431E03101}"/>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1CEA2-3359-42EC-9AC5-434C967EEEDE}">
  <dimension ref="A2:L42"/>
  <sheetViews>
    <sheetView tabSelected="1" zoomScale="90" zoomScaleNormal="90" workbookViewId="0">
      <selection activeCell="C43" sqref="C43"/>
    </sheetView>
  </sheetViews>
  <sheetFormatPr baseColWidth="10" defaultColWidth="8.6640625" defaultRowHeight="15" x14ac:dyDescent="0.2"/>
  <cols>
    <col min="1" max="1" width="8.33203125" style="93" bestFit="1" customWidth="1"/>
    <col min="2" max="2" width="47" style="93" customWidth="1"/>
    <col min="3" max="3" width="46.83203125" style="93" customWidth="1"/>
    <col min="4" max="4" width="15.6640625" style="93" customWidth="1"/>
    <col min="5" max="5" width="29.83203125" style="93" customWidth="1"/>
    <col min="6" max="6" width="29.5" style="93" customWidth="1"/>
    <col min="7" max="7" width="31" style="93" customWidth="1"/>
    <col min="8" max="9" width="24.33203125" style="93" customWidth="1"/>
    <col min="10" max="10" width="19.6640625" style="147" customWidth="1"/>
    <col min="11" max="11" width="15.6640625" style="93" customWidth="1"/>
    <col min="12" max="12" width="30.33203125" style="93" customWidth="1"/>
    <col min="13" max="13" width="40.6640625" style="93" bestFit="1" customWidth="1"/>
    <col min="14" max="16384" width="8.6640625" style="93"/>
  </cols>
  <sheetData>
    <row r="2" spans="2:8" s="58" customFormat="1" ht="16" x14ac:dyDescent="0.2">
      <c r="B2" s="111" t="s">
        <v>0</v>
      </c>
    </row>
    <row r="3" spans="2:8" ht="16" x14ac:dyDescent="0.2">
      <c r="B3" s="112" t="s">
        <v>1</v>
      </c>
      <c r="C3" s="92"/>
      <c r="D3" s="92"/>
      <c r="E3" s="92"/>
      <c r="F3" s="92"/>
      <c r="G3" s="92"/>
      <c r="H3" s="92"/>
    </row>
    <row r="4" spans="2:8" x14ac:dyDescent="0.2">
      <c r="B4" s="92"/>
      <c r="C4" s="92"/>
    </row>
    <row r="5" spans="2:8" x14ac:dyDescent="0.2">
      <c r="B5" s="113" t="s">
        <v>2</v>
      </c>
      <c r="C5" s="114" t="s">
        <v>3</v>
      </c>
    </row>
    <row r="6" spans="2:8" x14ac:dyDescent="0.2">
      <c r="B6" s="113" t="s">
        <v>4</v>
      </c>
      <c r="C6" s="114" t="s">
        <v>5</v>
      </c>
    </row>
    <row r="7" spans="2:8" ht="16" x14ac:dyDescent="0.2">
      <c r="B7" s="113" t="s">
        <v>6</v>
      </c>
      <c r="C7" s="115" t="s">
        <v>7</v>
      </c>
    </row>
    <row r="8" spans="2:8" x14ac:dyDescent="0.2">
      <c r="B8" s="116" t="s">
        <v>8</v>
      </c>
      <c r="C8" s="117" t="s">
        <v>9</v>
      </c>
    </row>
    <row r="9" spans="2:8" x14ac:dyDescent="0.2">
      <c r="B9" s="116" t="s">
        <v>10</v>
      </c>
      <c r="C9" s="117" t="s">
        <v>11</v>
      </c>
    </row>
    <row r="10" spans="2:8" x14ac:dyDescent="0.2">
      <c r="B10" s="116" t="s">
        <v>12</v>
      </c>
      <c r="C10" s="117" t="s">
        <v>13</v>
      </c>
    </row>
    <row r="11" spans="2:8" x14ac:dyDescent="0.2">
      <c r="B11" s="116" t="s">
        <v>14</v>
      </c>
      <c r="C11" s="117" t="s">
        <v>15</v>
      </c>
    </row>
    <row r="12" spans="2:8" x14ac:dyDescent="0.2">
      <c r="B12" s="116"/>
      <c r="C12" s="117"/>
    </row>
    <row r="13" spans="2:8" ht="16" thickBot="1" x14ac:dyDescent="0.25">
      <c r="B13" s="92"/>
      <c r="C13" s="92"/>
    </row>
    <row r="14" spans="2:8" ht="19" x14ac:dyDescent="0.2">
      <c r="B14" s="108" t="s">
        <v>16</v>
      </c>
      <c r="C14" s="118"/>
      <c r="E14" s="254" t="s">
        <v>17</v>
      </c>
      <c r="F14" s="255"/>
      <c r="G14" s="255"/>
      <c r="H14" s="255"/>
    </row>
    <row r="15" spans="2:8" ht="19" x14ac:dyDescent="0.2">
      <c r="B15" s="119" t="s">
        <v>18</v>
      </c>
      <c r="C15" s="120">
        <v>0.1</v>
      </c>
      <c r="E15" s="127" t="s">
        <v>19</v>
      </c>
      <c r="F15" s="127" t="s">
        <v>20</v>
      </c>
      <c r="G15" s="127" t="s">
        <v>21</v>
      </c>
      <c r="H15" s="127" t="s">
        <v>22</v>
      </c>
    </row>
    <row r="16" spans="2:8" ht="19" x14ac:dyDescent="0.2">
      <c r="B16" s="119" t="s">
        <v>23</v>
      </c>
      <c r="C16" s="121">
        <v>3</v>
      </c>
      <c r="E16" s="122" t="s">
        <v>24</v>
      </c>
      <c r="F16" s="122" t="s">
        <v>25</v>
      </c>
      <c r="G16" s="122" t="s">
        <v>26</v>
      </c>
      <c r="H16" s="126">
        <f>350472</f>
        <v>350472</v>
      </c>
    </row>
    <row r="17" spans="2:12" ht="19" x14ac:dyDescent="0.2">
      <c r="B17" s="109" t="s">
        <v>27</v>
      </c>
      <c r="C17" s="123" t="e">
        <f>#REF!</f>
        <v>#REF!</v>
      </c>
      <c r="D17" s="125"/>
      <c r="E17" s="122" t="s">
        <v>28</v>
      </c>
      <c r="F17" s="122" t="s">
        <v>29</v>
      </c>
      <c r="G17" s="122" t="s">
        <v>30</v>
      </c>
      <c r="H17" s="126">
        <v>350472</v>
      </c>
      <c r="I17" s="147"/>
    </row>
    <row r="18" spans="2:12" ht="19" x14ac:dyDescent="0.2">
      <c r="B18" s="109" t="s">
        <v>31</v>
      </c>
      <c r="C18" s="123" t="e">
        <f>#REF!</f>
        <v>#REF!</v>
      </c>
      <c r="E18" s="122" t="s">
        <v>32</v>
      </c>
      <c r="F18" s="122" t="s">
        <v>33</v>
      </c>
      <c r="G18" s="122" t="s">
        <v>30</v>
      </c>
      <c r="H18" s="126">
        <v>350472</v>
      </c>
      <c r="I18" s="147"/>
    </row>
    <row r="19" spans="2:12" ht="20" thickBot="1" x14ac:dyDescent="0.25">
      <c r="B19" s="110" t="s">
        <v>34</v>
      </c>
      <c r="C19" s="124" t="e">
        <f>#REF!</f>
        <v>#REF!</v>
      </c>
      <c r="G19" s="92"/>
    </row>
    <row r="21" spans="2:12" ht="32" x14ac:dyDescent="0.2">
      <c r="B21" s="82" t="s">
        <v>35</v>
      </c>
      <c r="C21" s="82" t="s">
        <v>36</v>
      </c>
      <c r="D21" s="82" t="s">
        <v>37</v>
      </c>
      <c r="E21" s="82" t="s">
        <v>38</v>
      </c>
      <c r="F21" s="84" t="s">
        <v>39</v>
      </c>
      <c r="G21" s="82" t="s">
        <v>40</v>
      </c>
      <c r="H21" s="83" t="s">
        <v>41</v>
      </c>
      <c r="I21" s="83" t="s">
        <v>42</v>
      </c>
      <c r="J21" s="82" t="s">
        <v>43</v>
      </c>
      <c r="K21" s="84" t="s">
        <v>44</v>
      </c>
      <c r="L21" s="84" t="s">
        <v>45</v>
      </c>
    </row>
    <row r="22" spans="2:12" ht="27.5" customHeight="1" x14ac:dyDescent="0.2">
      <c r="B22" s="258" t="s">
        <v>46</v>
      </c>
      <c r="C22" s="259"/>
      <c r="D22" s="259"/>
      <c r="E22" s="259"/>
      <c r="F22" s="259"/>
      <c r="G22" s="259"/>
      <c r="H22" s="259"/>
      <c r="I22" s="259"/>
      <c r="J22" s="259"/>
      <c r="K22" s="259"/>
      <c r="L22" s="259"/>
    </row>
    <row r="23" spans="2:12" ht="20" x14ac:dyDescent="0.2">
      <c r="B23" s="94" t="s">
        <v>47</v>
      </c>
      <c r="C23" s="95"/>
      <c r="D23" s="95"/>
      <c r="E23" s="95"/>
      <c r="F23" s="96"/>
      <c r="G23" s="95"/>
      <c r="H23" s="95"/>
      <c r="I23" s="95"/>
      <c r="J23" s="97"/>
      <c r="K23" s="98"/>
      <c r="L23" s="99"/>
    </row>
    <row r="24" spans="2:12" s="117" customFormat="1" ht="28.5" customHeight="1" x14ac:dyDescent="0.2">
      <c r="B24" s="132" t="s">
        <v>48</v>
      </c>
      <c r="C24" s="133" t="s">
        <v>49</v>
      </c>
      <c r="D24" s="134">
        <v>45839</v>
      </c>
      <c r="E24" s="135">
        <v>1</v>
      </c>
      <c r="F24" s="135" t="s">
        <v>50</v>
      </c>
      <c r="G24" s="135" t="s">
        <v>51</v>
      </c>
      <c r="H24" s="136">
        <v>91875</v>
      </c>
      <c r="I24" s="136">
        <f>H24</f>
        <v>91875</v>
      </c>
      <c r="J24" s="135" t="s">
        <v>24</v>
      </c>
      <c r="K24" s="132" t="s">
        <v>52</v>
      </c>
      <c r="L24" s="150" t="s">
        <v>53</v>
      </c>
    </row>
    <row r="25" spans="2:12" ht="26.25" customHeight="1" x14ac:dyDescent="0.2">
      <c r="B25" s="132" t="s">
        <v>48</v>
      </c>
      <c r="C25" s="133" t="s">
        <v>49</v>
      </c>
      <c r="D25" s="134">
        <v>45839</v>
      </c>
      <c r="E25" s="135">
        <v>1</v>
      </c>
      <c r="F25" s="135" t="s">
        <v>50</v>
      </c>
      <c r="G25" s="135" t="s">
        <v>51</v>
      </c>
      <c r="H25" s="136">
        <v>160000</v>
      </c>
      <c r="I25" s="136">
        <f>H25</f>
        <v>160000</v>
      </c>
      <c r="J25" s="135" t="s">
        <v>24</v>
      </c>
      <c r="K25" s="132" t="s">
        <v>52</v>
      </c>
      <c r="L25" s="150" t="s">
        <v>53</v>
      </c>
    </row>
    <row r="26" spans="2:12" ht="27" customHeight="1" x14ac:dyDescent="0.2">
      <c r="B26" s="132" t="s">
        <v>48</v>
      </c>
      <c r="C26" s="133" t="s">
        <v>49</v>
      </c>
      <c r="D26" s="134">
        <v>45839</v>
      </c>
      <c r="E26" s="135">
        <v>1</v>
      </c>
      <c r="F26" s="135" t="s">
        <v>50</v>
      </c>
      <c r="G26" s="135" t="s">
        <v>51</v>
      </c>
      <c r="H26" s="136">
        <f>'OUTDOOR MEDIA SCHEDULES'!P26</f>
        <v>57423.19</v>
      </c>
      <c r="I26" s="136">
        <f>H26</f>
        <v>57423.19</v>
      </c>
      <c r="J26" s="135" t="s">
        <v>24</v>
      </c>
      <c r="K26" s="132" t="s">
        <v>52</v>
      </c>
      <c r="L26" s="150" t="s">
        <v>53</v>
      </c>
    </row>
    <row r="27" spans="2:12" ht="16" x14ac:dyDescent="0.2">
      <c r="B27" s="100" t="s">
        <v>54</v>
      </c>
      <c r="C27" s="101"/>
      <c r="D27" s="100"/>
      <c r="E27" s="100"/>
      <c r="F27" s="102"/>
      <c r="G27" s="100"/>
      <c r="H27" s="103">
        <f>SUM(H24:H26)</f>
        <v>309298.19</v>
      </c>
      <c r="I27" s="103">
        <f>SUM(I24:I26)</f>
        <v>309298.19</v>
      </c>
      <c r="J27" s="149"/>
      <c r="K27" s="104"/>
      <c r="L27" s="105"/>
    </row>
    <row r="28" spans="2:12" ht="27" customHeight="1" x14ac:dyDescent="0.2">
      <c r="B28" s="256" t="s">
        <v>55</v>
      </c>
      <c r="C28" s="257"/>
      <c r="D28" s="257"/>
      <c r="E28" s="257"/>
      <c r="F28" s="257"/>
      <c r="G28" s="257"/>
      <c r="H28" s="257"/>
      <c r="I28" s="257"/>
      <c r="J28" s="257"/>
      <c r="K28" s="257"/>
      <c r="L28" s="257"/>
    </row>
    <row r="29" spans="2:12" ht="20" x14ac:dyDescent="0.2">
      <c r="B29" s="94" t="s">
        <v>47</v>
      </c>
      <c r="C29" s="95"/>
      <c r="D29" s="95"/>
      <c r="E29" s="95"/>
      <c r="F29" s="96"/>
      <c r="G29" s="95"/>
      <c r="H29" s="95"/>
      <c r="I29" s="95"/>
      <c r="J29" s="97"/>
      <c r="K29" s="98"/>
      <c r="L29" s="99"/>
    </row>
    <row r="30" spans="2:12" ht="27" customHeight="1" x14ac:dyDescent="0.2">
      <c r="B30" s="132" t="s">
        <v>48</v>
      </c>
      <c r="C30" s="133" t="s">
        <v>49</v>
      </c>
      <c r="D30" s="134">
        <v>45870</v>
      </c>
      <c r="E30" s="135">
        <v>1</v>
      </c>
      <c r="F30" s="135" t="s">
        <v>56</v>
      </c>
      <c r="G30" s="135" t="s">
        <v>51</v>
      </c>
      <c r="H30" s="136">
        <v>70000</v>
      </c>
      <c r="I30" s="136">
        <v>70000</v>
      </c>
      <c r="J30" s="148" t="s">
        <v>57</v>
      </c>
      <c r="K30" s="132" t="s">
        <v>52</v>
      </c>
      <c r="L30" s="150" t="s">
        <v>53</v>
      </c>
    </row>
    <row r="31" spans="2:12" ht="27" customHeight="1" x14ac:dyDescent="0.2">
      <c r="B31" s="132" t="s">
        <v>48</v>
      </c>
      <c r="C31" s="133" t="s">
        <v>49</v>
      </c>
      <c r="D31" s="134">
        <v>45870</v>
      </c>
      <c r="E31" s="135">
        <v>1</v>
      </c>
      <c r="F31" s="135" t="s">
        <v>56</v>
      </c>
      <c r="G31" s="135" t="s">
        <v>51</v>
      </c>
      <c r="H31" s="136">
        <v>30625</v>
      </c>
      <c r="I31" s="136">
        <f>H31</f>
        <v>30625</v>
      </c>
      <c r="J31" s="148" t="s">
        <v>57</v>
      </c>
      <c r="K31" s="132" t="s">
        <v>52</v>
      </c>
      <c r="L31" s="150" t="s">
        <v>53</v>
      </c>
    </row>
    <row r="32" spans="2:12" ht="30" x14ac:dyDescent="0.2">
      <c r="B32" s="132" t="s">
        <v>48</v>
      </c>
      <c r="C32" s="133" t="s">
        <v>49</v>
      </c>
      <c r="D32" s="134">
        <v>45870</v>
      </c>
      <c r="E32" s="135">
        <v>1</v>
      </c>
      <c r="F32" s="135" t="s">
        <v>56</v>
      </c>
      <c r="G32" s="135" t="s">
        <v>51</v>
      </c>
      <c r="H32" s="136">
        <f>SUM('OUTDOOR MEDIA SCHEDULES'!P33:P42)</f>
        <v>320000</v>
      </c>
      <c r="I32" s="136">
        <f>H32</f>
        <v>320000</v>
      </c>
      <c r="J32" s="148" t="s">
        <v>57</v>
      </c>
      <c r="K32" s="132" t="s">
        <v>52</v>
      </c>
      <c r="L32" s="150" t="s">
        <v>53</v>
      </c>
    </row>
    <row r="33" spans="1:12" ht="30" x14ac:dyDescent="0.2">
      <c r="A33" s="253"/>
      <c r="B33" s="132" t="s">
        <v>48</v>
      </c>
      <c r="C33" s="133" t="s">
        <v>49</v>
      </c>
      <c r="D33" s="134">
        <v>45839</v>
      </c>
      <c r="E33" s="135">
        <v>1</v>
      </c>
      <c r="F33" s="135" t="s">
        <v>56</v>
      </c>
      <c r="G33" s="135" t="s">
        <v>51</v>
      </c>
      <c r="H33" s="136">
        <f>SUM('OUTDOOR MEDIA SCHEDULES'!P43:P54)</f>
        <v>57423.19</v>
      </c>
      <c r="I33" s="136">
        <f>H33</f>
        <v>57423.19</v>
      </c>
      <c r="J33" s="135" t="s">
        <v>24</v>
      </c>
      <c r="K33" s="132" t="s">
        <v>52</v>
      </c>
      <c r="L33" s="150" t="s">
        <v>53</v>
      </c>
    </row>
    <row r="34" spans="1:12" ht="16" x14ac:dyDescent="0.2">
      <c r="B34" s="100" t="s">
        <v>54</v>
      </c>
      <c r="C34" s="101"/>
      <c r="D34" s="100"/>
      <c r="E34" s="100"/>
      <c r="F34" s="102"/>
      <c r="G34" s="100"/>
      <c r="H34" s="103">
        <f>SUM(H29:H33)</f>
        <v>478048.19</v>
      </c>
      <c r="I34" s="103">
        <f>SUM(I29:I33)</f>
        <v>478048.19</v>
      </c>
      <c r="J34" s="149"/>
      <c r="K34" s="104"/>
      <c r="L34" s="105"/>
    </row>
    <row r="35" spans="1:12" ht="30" customHeight="1" x14ac:dyDescent="0.2">
      <c r="B35" s="260" t="s">
        <v>58</v>
      </c>
      <c r="C35" s="261"/>
      <c r="D35" s="261"/>
      <c r="E35" s="261"/>
      <c r="F35" s="261"/>
      <c r="G35" s="261"/>
      <c r="H35" s="261"/>
      <c r="I35" s="261"/>
      <c r="J35" s="261"/>
      <c r="K35" s="261"/>
      <c r="L35" s="261"/>
    </row>
    <row r="36" spans="1:12" ht="20" x14ac:dyDescent="0.2">
      <c r="B36" s="94" t="s">
        <v>47</v>
      </c>
      <c r="C36" s="95"/>
      <c r="D36" s="95"/>
      <c r="E36" s="95"/>
      <c r="F36" s="96"/>
      <c r="G36" s="95"/>
      <c r="H36" s="95"/>
      <c r="I36" s="95"/>
      <c r="J36" s="97"/>
      <c r="K36" s="98"/>
      <c r="L36" s="99"/>
    </row>
    <row r="37" spans="1:12" ht="30" x14ac:dyDescent="0.2">
      <c r="B37" s="132" t="s">
        <v>48</v>
      </c>
      <c r="C37" s="133" t="s">
        <v>49</v>
      </c>
      <c r="D37" s="134">
        <v>45901</v>
      </c>
      <c r="E37" s="135">
        <v>1</v>
      </c>
      <c r="F37" s="135" t="s">
        <v>59</v>
      </c>
      <c r="G37" s="135" t="s">
        <v>51</v>
      </c>
      <c r="H37" s="136">
        <v>60000</v>
      </c>
      <c r="I37" s="136">
        <v>60000</v>
      </c>
      <c r="J37" s="148" t="s">
        <v>60</v>
      </c>
      <c r="K37" s="132" t="s">
        <v>52</v>
      </c>
      <c r="L37" s="150" t="s">
        <v>53</v>
      </c>
    </row>
    <row r="38" spans="1:12" ht="30" x14ac:dyDescent="0.2">
      <c r="B38" s="132" t="s">
        <v>48</v>
      </c>
      <c r="C38" s="133" t="s">
        <v>49</v>
      </c>
      <c r="D38" s="134">
        <v>45901</v>
      </c>
      <c r="E38" s="135">
        <v>1</v>
      </c>
      <c r="F38" s="135" t="s">
        <v>61</v>
      </c>
      <c r="G38" s="135" t="s">
        <v>51</v>
      </c>
      <c r="H38" s="136">
        <f>SUM('OUTDOOR MEDIA SCHEDULES'!P61:P72)</f>
        <v>384000</v>
      </c>
      <c r="I38" s="136">
        <v>300000</v>
      </c>
      <c r="J38" s="148" t="s">
        <v>60</v>
      </c>
      <c r="K38" s="132" t="s">
        <v>52</v>
      </c>
      <c r="L38" s="150" t="s">
        <v>53</v>
      </c>
    </row>
    <row r="39" spans="1:12" ht="16" x14ac:dyDescent="0.2">
      <c r="B39" s="100" t="s">
        <v>54</v>
      </c>
      <c r="C39" s="101"/>
      <c r="D39" s="100"/>
      <c r="E39" s="100"/>
      <c r="F39" s="102"/>
      <c r="G39" s="100"/>
      <c r="H39" s="103">
        <f>SUM(H37:H38)</f>
        <v>444000</v>
      </c>
      <c r="I39" s="103">
        <f>SUM(I37:I38)</f>
        <v>360000</v>
      </c>
      <c r="J39" s="149"/>
      <c r="K39" s="104"/>
      <c r="L39" s="105"/>
    </row>
    <row r="41" spans="1:12" s="57" customFormat="1" ht="19" x14ac:dyDescent="0.2">
      <c r="B41" s="57" t="s">
        <v>62</v>
      </c>
      <c r="I41" s="106">
        <f>I39+I34+I27</f>
        <v>1147346.3799999999</v>
      </c>
    </row>
    <row r="42" spans="1:12" s="92" customFormat="1" x14ac:dyDescent="0.2">
      <c r="B42" s="92" t="s">
        <v>63</v>
      </c>
      <c r="I42" s="107" t="e">
        <f>C18-I41</f>
        <v>#REF!</v>
      </c>
    </row>
  </sheetData>
  <mergeCells count="4">
    <mergeCell ref="E14:H14"/>
    <mergeCell ref="B28:L28"/>
    <mergeCell ref="B22:L22"/>
    <mergeCell ref="B35:L3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9E82F-6996-C54E-96D8-B8AF8259838C}">
  <dimension ref="A2:Q74"/>
  <sheetViews>
    <sheetView topLeftCell="A24" zoomScale="60" zoomScaleNormal="60" workbookViewId="0">
      <selection activeCell="I13" sqref="I13"/>
    </sheetView>
  </sheetViews>
  <sheetFormatPr baseColWidth="10" defaultColWidth="10.6640625" defaultRowHeight="15" customHeight="1" x14ac:dyDescent="0.2"/>
  <cols>
    <col min="1" max="1" width="2.6640625" style="86" customWidth="1"/>
    <col min="2" max="2" width="27.6640625" style="86" customWidth="1"/>
    <col min="3" max="3" width="32.5" style="219" bestFit="1" customWidth="1"/>
    <col min="4" max="4" width="54.5" style="86" customWidth="1"/>
    <col min="5" max="5" width="29.33203125" style="86" customWidth="1"/>
    <col min="6" max="6" width="20.33203125" style="86" customWidth="1"/>
    <col min="7" max="8" width="13.5" style="86" hidden="1" customWidth="1"/>
    <col min="9" max="9" width="12.5" style="86" customWidth="1"/>
    <col min="10" max="10" width="18.6640625" style="86" customWidth="1"/>
    <col min="11" max="11" width="19.6640625" style="86" bestFit="1" customWidth="1"/>
    <col min="12" max="12" width="19.6640625" style="91" customWidth="1"/>
    <col min="13" max="13" width="18.5" style="86" customWidth="1"/>
    <col min="14" max="14" width="18.5" style="152" customWidth="1"/>
    <col min="15" max="15" width="21.5" style="86" customWidth="1"/>
    <col min="16" max="16" width="16.5" style="86" customWidth="1"/>
    <col min="17" max="17" width="18.33203125" style="86" customWidth="1"/>
    <col min="18" max="16384" width="10.6640625" style="86"/>
  </cols>
  <sheetData>
    <row r="2" spans="1:17" customFormat="1" ht="78" customHeight="1" x14ac:dyDescent="0.2">
      <c r="B2" s="131" t="s">
        <v>64</v>
      </c>
      <c r="C2" s="131" t="s">
        <v>36</v>
      </c>
      <c r="D2" s="131" t="s">
        <v>65</v>
      </c>
      <c r="E2" s="131" t="s">
        <v>66</v>
      </c>
      <c r="F2" s="131" t="s">
        <v>67</v>
      </c>
      <c r="G2" s="264" t="s">
        <v>68</v>
      </c>
      <c r="H2" s="264"/>
      <c r="I2" s="131" t="s">
        <v>69</v>
      </c>
      <c r="J2" s="131" t="s">
        <v>70</v>
      </c>
      <c r="K2" s="131" t="s">
        <v>37</v>
      </c>
      <c r="L2" s="131" t="s">
        <v>38</v>
      </c>
      <c r="M2" s="131" t="s">
        <v>40</v>
      </c>
      <c r="N2" s="151" t="s">
        <v>71</v>
      </c>
      <c r="O2" s="131" t="s">
        <v>43</v>
      </c>
      <c r="P2" s="131" t="s">
        <v>41</v>
      </c>
      <c r="Q2" s="247" t="s">
        <v>42</v>
      </c>
    </row>
    <row r="3" spans="1:17" customFormat="1" ht="30" customHeight="1" x14ac:dyDescent="0.2">
      <c r="A3" s="93"/>
      <c r="B3" s="265" t="s">
        <v>46</v>
      </c>
      <c r="C3" s="266"/>
      <c r="D3" s="266"/>
      <c r="E3" s="266"/>
      <c r="F3" s="266"/>
      <c r="G3" s="266"/>
      <c r="H3" s="266"/>
      <c r="I3" s="266"/>
      <c r="J3" s="266"/>
      <c r="K3" s="266"/>
      <c r="L3" s="266"/>
      <c r="M3" s="266"/>
      <c r="N3" s="266"/>
      <c r="O3" s="266"/>
      <c r="P3" s="266"/>
      <c r="Q3" s="266"/>
    </row>
    <row r="4" spans="1:17" customFormat="1" ht="58.5" customHeight="1" x14ac:dyDescent="0.2">
      <c r="B4" s="143" t="s">
        <v>72</v>
      </c>
      <c r="C4" s="144" t="s">
        <v>73</v>
      </c>
      <c r="D4" s="248" t="s">
        <v>74</v>
      </c>
      <c r="E4" s="270" t="s">
        <v>75</v>
      </c>
      <c r="F4" s="162" t="s">
        <v>76</v>
      </c>
      <c r="G4" s="128" t="s">
        <v>77</v>
      </c>
      <c r="H4" s="145" t="s">
        <v>78</v>
      </c>
      <c r="I4" s="221" t="s">
        <v>79</v>
      </c>
      <c r="J4" s="173">
        <v>45826</v>
      </c>
      <c r="K4" s="173">
        <v>45839</v>
      </c>
      <c r="L4" s="226">
        <v>1</v>
      </c>
      <c r="M4" s="193" t="s">
        <v>80</v>
      </c>
      <c r="N4" s="194">
        <v>16200</v>
      </c>
      <c r="O4" s="130" t="s">
        <v>24</v>
      </c>
      <c r="P4" s="140">
        <v>30625</v>
      </c>
      <c r="Q4" s="141">
        <f>P4*L4</f>
        <v>30625</v>
      </c>
    </row>
    <row r="5" spans="1:17" customFormat="1" ht="57" customHeight="1" x14ac:dyDescent="0.2">
      <c r="B5" s="159" t="s">
        <v>81</v>
      </c>
      <c r="C5" s="157" t="s">
        <v>82</v>
      </c>
      <c r="D5" s="249" t="s">
        <v>82</v>
      </c>
      <c r="E5" s="270" t="s">
        <v>75</v>
      </c>
      <c r="F5" s="163" t="s">
        <v>76</v>
      </c>
      <c r="G5" s="154"/>
      <c r="H5" s="154"/>
      <c r="I5" s="222" t="s">
        <v>79</v>
      </c>
      <c r="J5" s="173">
        <v>45826</v>
      </c>
      <c r="K5" s="173">
        <v>45839</v>
      </c>
      <c r="L5" s="191">
        <v>1</v>
      </c>
      <c r="M5" s="161" t="s">
        <v>80</v>
      </c>
      <c r="N5" s="181">
        <f>400*30</f>
        <v>12000</v>
      </c>
      <c r="O5" s="164" t="s">
        <v>24</v>
      </c>
      <c r="P5" s="140">
        <v>30625</v>
      </c>
      <c r="Q5" s="141">
        <f>P5*L5</f>
        <v>30625</v>
      </c>
    </row>
    <row r="6" spans="1:17" customFormat="1" ht="55.5" customHeight="1" x14ac:dyDescent="0.2">
      <c r="B6" s="160" t="s">
        <v>83</v>
      </c>
      <c r="C6" s="144" t="s">
        <v>84</v>
      </c>
      <c r="D6" s="161" t="s">
        <v>84</v>
      </c>
      <c r="E6" s="270" t="s">
        <v>75</v>
      </c>
      <c r="F6" s="158" t="s">
        <v>76</v>
      </c>
      <c r="G6" s="156"/>
      <c r="H6" s="156"/>
      <c r="I6" s="223" t="s">
        <v>79</v>
      </c>
      <c r="J6" s="173">
        <v>45826</v>
      </c>
      <c r="K6" s="173">
        <v>45839</v>
      </c>
      <c r="L6" s="191">
        <v>1</v>
      </c>
      <c r="M6" s="161" t="s">
        <v>80</v>
      </c>
      <c r="N6" s="181">
        <f>400*30</f>
        <v>12000</v>
      </c>
      <c r="O6" s="164" t="s">
        <v>24</v>
      </c>
      <c r="P6" s="140">
        <v>30625</v>
      </c>
      <c r="Q6" s="141">
        <f>P6*L6</f>
        <v>30625</v>
      </c>
    </row>
    <row r="7" spans="1:17" ht="32.25" customHeight="1" x14ac:dyDescent="0.2">
      <c r="B7" s="142" t="s">
        <v>85</v>
      </c>
      <c r="C7" s="214" t="s">
        <v>86</v>
      </c>
      <c r="D7" s="142"/>
      <c r="E7" s="142"/>
      <c r="F7" s="88"/>
      <c r="G7" s="88" t="s">
        <v>86</v>
      </c>
      <c r="H7" s="88"/>
      <c r="I7" s="224"/>
      <c r="J7" s="220"/>
      <c r="K7" s="182"/>
      <c r="L7" s="227"/>
      <c r="M7" s="184"/>
      <c r="N7" s="185"/>
      <c r="O7" s="188"/>
      <c r="P7" s="90">
        <f>SUM(P4:P6)</f>
        <v>91875</v>
      </c>
      <c r="Q7" s="139">
        <f>SUM(Q4:Q6)</f>
        <v>91875</v>
      </c>
    </row>
    <row r="8" spans="1:17" ht="69.75" customHeight="1" x14ac:dyDescent="0.2">
      <c r="B8" s="143" t="s">
        <v>87</v>
      </c>
      <c r="C8" s="144" t="s">
        <v>88</v>
      </c>
      <c r="D8" s="138" t="s">
        <v>89</v>
      </c>
      <c r="E8" s="271" t="s">
        <v>90</v>
      </c>
      <c r="F8" s="122" t="s">
        <v>91</v>
      </c>
      <c r="G8" s="85"/>
      <c r="H8" s="87"/>
      <c r="I8" s="225" t="s">
        <v>79</v>
      </c>
      <c r="J8" s="173">
        <v>45826</v>
      </c>
      <c r="K8" s="173">
        <v>45839</v>
      </c>
      <c r="L8" s="191">
        <v>1</v>
      </c>
      <c r="M8" s="161" t="s">
        <v>80</v>
      </c>
      <c r="N8" s="181">
        <v>6300</v>
      </c>
      <c r="O8" s="189" t="s">
        <v>24</v>
      </c>
      <c r="P8" s="140">
        <v>32000</v>
      </c>
      <c r="Q8" s="141">
        <f>P8*L8</f>
        <v>32000</v>
      </c>
    </row>
    <row r="9" spans="1:17" ht="59.25" customHeight="1" x14ac:dyDescent="0.2">
      <c r="B9" s="143" t="s">
        <v>92</v>
      </c>
      <c r="C9" s="144" t="s">
        <v>93</v>
      </c>
      <c r="D9" s="138" t="s">
        <v>94</v>
      </c>
      <c r="E9" s="271" t="s">
        <v>90</v>
      </c>
      <c r="F9" s="122" t="s">
        <v>91</v>
      </c>
      <c r="G9" s="85"/>
      <c r="H9" s="87"/>
      <c r="I9" s="225" t="s">
        <v>79</v>
      </c>
      <c r="J9" s="173">
        <v>45826</v>
      </c>
      <c r="K9" s="173">
        <v>45839</v>
      </c>
      <c r="L9" s="191">
        <v>1</v>
      </c>
      <c r="M9" s="161" t="s">
        <v>80</v>
      </c>
      <c r="N9" s="181">
        <v>6300</v>
      </c>
      <c r="O9" s="189" t="s">
        <v>24</v>
      </c>
      <c r="P9" s="140">
        <v>32000</v>
      </c>
      <c r="Q9" s="141">
        <f>P9*L9</f>
        <v>32000</v>
      </c>
    </row>
    <row r="10" spans="1:17" ht="59.25" customHeight="1" x14ac:dyDescent="0.2">
      <c r="B10" s="143" t="s">
        <v>95</v>
      </c>
      <c r="C10" s="144" t="s">
        <v>96</v>
      </c>
      <c r="D10" s="138" t="s">
        <v>97</v>
      </c>
      <c r="E10" s="271" t="s">
        <v>90</v>
      </c>
      <c r="F10" s="122" t="s">
        <v>91</v>
      </c>
      <c r="G10" s="85"/>
      <c r="H10" s="87"/>
      <c r="I10" s="225" t="s">
        <v>79</v>
      </c>
      <c r="J10" s="173">
        <v>45826</v>
      </c>
      <c r="K10" s="173">
        <v>45839</v>
      </c>
      <c r="L10" s="191">
        <v>1</v>
      </c>
      <c r="M10" s="161" t="s">
        <v>80</v>
      </c>
      <c r="N10" s="181">
        <v>6300</v>
      </c>
      <c r="O10" s="189" t="s">
        <v>24</v>
      </c>
      <c r="P10" s="140">
        <v>32000</v>
      </c>
      <c r="Q10" s="141">
        <f>P10*L10</f>
        <v>32000</v>
      </c>
    </row>
    <row r="11" spans="1:17" ht="59.25" customHeight="1" x14ac:dyDescent="0.2">
      <c r="B11" s="143" t="s">
        <v>98</v>
      </c>
      <c r="C11" s="144" t="s">
        <v>99</v>
      </c>
      <c r="D11" s="138" t="s">
        <v>100</v>
      </c>
      <c r="E11" s="271" t="s">
        <v>90</v>
      </c>
      <c r="F11" s="122" t="s">
        <v>91</v>
      </c>
      <c r="G11" s="85"/>
      <c r="H11" s="87"/>
      <c r="I11" s="225" t="s">
        <v>79</v>
      </c>
      <c r="J11" s="173">
        <v>45826</v>
      </c>
      <c r="K11" s="173">
        <v>45839</v>
      </c>
      <c r="L11" s="191">
        <v>1</v>
      </c>
      <c r="M11" s="161" t="s">
        <v>80</v>
      </c>
      <c r="N11" s="181">
        <v>6300</v>
      </c>
      <c r="O11" s="189" t="s">
        <v>24</v>
      </c>
      <c r="P11" s="140">
        <v>32000</v>
      </c>
      <c r="Q11" s="141">
        <f>P11*L11</f>
        <v>32000</v>
      </c>
    </row>
    <row r="12" spans="1:17" ht="59.25" customHeight="1" x14ac:dyDescent="0.2">
      <c r="B12" s="143" t="s">
        <v>101</v>
      </c>
      <c r="C12" s="144" t="s">
        <v>102</v>
      </c>
      <c r="D12" s="138" t="s">
        <v>103</v>
      </c>
      <c r="E12" s="271" t="s">
        <v>90</v>
      </c>
      <c r="F12" s="122" t="s">
        <v>91</v>
      </c>
      <c r="G12" s="85"/>
      <c r="H12" s="87"/>
      <c r="I12" s="225" t="s">
        <v>79</v>
      </c>
      <c r="J12" s="173">
        <v>45826</v>
      </c>
      <c r="K12" s="173">
        <v>45839</v>
      </c>
      <c r="L12" s="191">
        <v>1</v>
      </c>
      <c r="M12" s="161" t="s">
        <v>80</v>
      </c>
      <c r="N12" s="181">
        <v>6300</v>
      </c>
      <c r="O12" s="189" t="s">
        <v>24</v>
      </c>
      <c r="P12" s="140">
        <v>32000</v>
      </c>
      <c r="Q12" s="141">
        <f>P12*L12</f>
        <v>32000</v>
      </c>
    </row>
    <row r="13" spans="1:17" ht="33" customHeight="1" x14ac:dyDescent="0.2">
      <c r="B13" s="88" t="s">
        <v>85</v>
      </c>
      <c r="C13" s="215" t="s">
        <v>86</v>
      </c>
      <c r="D13" s="88"/>
      <c r="E13" s="88"/>
      <c r="F13" s="88"/>
      <c r="G13" s="88" t="s">
        <v>86</v>
      </c>
      <c r="H13" s="88"/>
      <c r="I13" s="88"/>
      <c r="J13" s="228"/>
      <c r="K13" s="229"/>
      <c r="L13" s="183"/>
      <c r="M13" s="184"/>
      <c r="N13" s="185"/>
      <c r="O13" s="188"/>
      <c r="P13" s="90">
        <f>SUM(P8:P12)</f>
        <v>160000</v>
      </c>
      <c r="Q13" s="139">
        <f>SUM(Q8:Q12)</f>
        <v>160000</v>
      </c>
    </row>
    <row r="14" spans="1:17" ht="69.75" customHeight="1" x14ac:dyDescent="0.2">
      <c r="B14" s="137" t="s">
        <v>104</v>
      </c>
      <c r="C14" s="122" t="s">
        <v>105</v>
      </c>
      <c r="D14" s="138" t="s">
        <v>106</v>
      </c>
      <c r="E14" s="270" t="s">
        <v>107</v>
      </c>
      <c r="F14" s="122" t="s">
        <v>108</v>
      </c>
      <c r="G14" s="85"/>
      <c r="H14" s="87"/>
      <c r="I14" s="129" t="s">
        <v>79</v>
      </c>
      <c r="J14" s="173">
        <v>45826</v>
      </c>
      <c r="K14" s="173">
        <v>45839</v>
      </c>
      <c r="L14" s="161">
        <v>1</v>
      </c>
      <c r="M14" s="161" t="s">
        <v>80</v>
      </c>
      <c r="N14" s="181">
        <v>651</v>
      </c>
      <c r="O14" s="189" t="s">
        <v>24</v>
      </c>
      <c r="P14" s="140">
        <v>1646.34</v>
      </c>
      <c r="Q14" s="141">
        <f t="shared" ref="Q14:Q25" si="0">P14</f>
        <v>1646.34</v>
      </c>
    </row>
    <row r="15" spans="1:17" ht="69.75" customHeight="1" x14ac:dyDescent="0.2">
      <c r="B15" s="137" t="s">
        <v>109</v>
      </c>
      <c r="C15" s="122" t="s">
        <v>110</v>
      </c>
      <c r="D15" s="138" t="s">
        <v>111</v>
      </c>
      <c r="E15" s="270" t="s">
        <v>107</v>
      </c>
      <c r="F15" s="122" t="s">
        <v>112</v>
      </c>
      <c r="G15" s="85"/>
      <c r="H15" s="87"/>
      <c r="I15" s="129" t="s">
        <v>79</v>
      </c>
      <c r="J15" s="173">
        <v>45826</v>
      </c>
      <c r="K15" s="173">
        <v>45839</v>
      </c>
      <c r="L15" s="161">
        <v>1</v>
      </c>
      <c r="M15" s="161" t="s">
        <v>80</v>
      </c>
      <c r="N15" s="181">
        <v>651</v>
      </c>
      <c r="O15" s="189" t="s">
        <v>24</v>
      </c>
      <c r="P15" s="140">
        <v>3567.07</v>
      </c>
      <c r="Q15" s="141">
        <f t="shared" si="0"/>
        <v>3567.07</v>
      </c>
    </row>
    <row r="16" spans="1:17" ht="69.75" customHeight="1" x14ac:dyDescent="0.2">
      <c r="B16" s="137" t="s">
        <v>113</v>
      </c>
      <c r="C16" s="122" t="s">
        <v>110</v>
      </c>
      <c r="D16" s="138" t="s">
        <v>114</v>
      </c>
      <c r="E16" s="270" t="s">
        <v>107</v>
      </c>
      <c r="F16" s="122" t="s">
        <v>112</v>
      </c>
      <c r="G16" s="85"/>
      <c r="H16" s="87"/>
      <c r="I16" s="129" t="s">
        <v>79</v>
      </c>
      <c r="J16" s="173">
        <v>45826</v>
      </c>
      <c r="K16" s="173">
        <v>45839</v>
      </c>
      <c r="L16" s="161">
        <v>1</v>
      </c>
      <c r="M16" s="161" t="s">
        <v>80</v>
      </c>
      <c r="N16" s="181">
        <v>651</v>
      </c>
      <c r="O16" s="189" t="s">
        <v>24</v>
      </c>
      <c r="P16" s="140">
        <v>3841.46</v>
      </c>
      <c r="Q16" s="141">
        <f t="shared" si="0"/>
        <v>3841.46</v>
      </c>
    </row>
    <row r="17" spans="1:17" ht="69.75" customHeight="1" x14ac:dyDescent="0.2">
      <c r="B17" s="137" t="s">
        <v>115</v>
      </c>
      <c r="C17" s="122" t="s">
        <v>116</v>
      </c>
      <c r="D17" s="138" t="s">
        <v>117</v>
      </c>
      <c r="E17" s="270" t="s">
        <v>118</v>
      </c>
      <c r="F17" s="122" t="s">
        <v>119</v>
      </c>
      <c r="G17" s="85"/>
      <c r="H17" s="87"/>
      <c r="I17" s="129" t="s">
        <v>79</v>
      </c>
      <c r="J17" s="173">
        <v>45826</v>
      </c>
      <c r="K17" s="173">
        <v>45839</v>
      </c>
      <c r="L17" s="161">
        <v>1</v>
      </c>
      <c r="M17" s="161" t="s">
        <v>80</v>
      </c>
      <c r="N17" s="181">
        <v>651</v>
      </c>
      <c r="O17" s="189" t="s">
        <v>24</v>
      </c>
      <c r="P17" s="140">
        <v>5540.41</v>
      </c>
      <c r="Q17" s="141">
        <f t="shared" si="0"/>
        <v>5540.41</v>
      </c>
    </row>
    <row r="18" spans="1:17" ht="69.75" customHeight="1" x14ac:dyDescent="0.2">
      <c r="B18" s="137" t="s">
        <v>120</v>
      </c>
      <c r="C18" s="122" t="s">
        <v>116</v>
      </c>
      <c r="D18" s="138" t="s">
        <v>121</v>
      </c>
      <c r="E18" s="270" t="s">
        <v>118</v>
      </c>
      <c r="F18" s="122" t="s">
        <v>122</v>
      </c>
      <c r="G18" s="85"/>
      <c r="H18" s="87"/>
      <c r="I18" s="129" t="s">
        <v>79</v>
      </c>
      <c r="J18" s="173">
        <v>45826</v>
      </c>
      <c r="K18" s="173">
        <v>45839</v>
      </c>
      <c r="L18" s="161">
        <v>1</v>
      </c>
      <c r="M18" s="161" t="s">
        <v>80</v>
      </c>
      <c r="N18" s="181">
        <v>651</v>
      </c>
      <c r="O18" s="189" t="s">
        <v>24</v>
      </c>
      <c r="P18" s="140">
        <v>4957.21</v>
      </c>
      <c r="Q18" s="141">
        <f t="shared" si="0"/>
        <v>4957.21</v>
      </c>
    </row>
    <row r="19" spans="1:17" ht="69.75" customHeight="1" x14ac:dyDescent="0.2">
      <c r="B19" s="137" t="s">
        <v>123</v>
      </c>
      <c r="C19" s="122" t="s">
        <v>124</v>
      </c>
      <c r="D19" s="138" t="s">
        <v>125</v>
      </c>
      <c r="E19" s="270" t="s">
        <v>118</v>
      </c>
      <c r="F19" s="122" t="s">
        <v>122</v>
      </c>
      <c r="G19" s="85"/>
      <c r="H19" s="87"/>
      <c r="I19" s="129" t="s">
        <v>79</v>
      </c>
      <c r="J19" s="173">
        <v>45826</v>
      </c>
      <c r="K19" s="173">
        <v>45839</v>
      </c>
      <c r="L19" s="161">
        <v>1</v>
      </c>
      <c r="M19" s="161" t="s">
        <v>80</v>
      </c>
      <c r="N19" s="181">
        <v>651</v>
      </c>
      <c r="O19" s="189" t="s">
        <v>24</v>
      </c>
      <c r="P19" s="140">
        <v>8164.81</v>
      </c>
      <c r="Q19" s="141">
        <f t="shared" si="0"/>
        <v>8164.81</v>
      </c>
    </row>
    <row r="20" spans="1:17" ht="69.75" customHeight="1" x14ac:dyDescent="0.2">
      <c r="B20" s="137" t="s">
        <v>126</v>
      </c>
      <c r="C20" s="122" t="s">
        <v>127</v>
      </c>
      <c r="D20" s="138" t="s">
        <v>128</v>
      </c>
      <c r="E20" s="270" t="s">
        <v>107</v>
      </c>
      <c r="F20" s="122" t="s">
        <v>112</v>
      </c>
      <c r="G20" s="85"/>
      <c r="H20" s="87"/>
      <c r="I20" s="129" t="s">
        <v>79</v>
      </c>
      <c r="J20" s="173">
        <v>45826</v>
      </c>
      <c r="K20" s="173">
        <v>45839</v>
      </c>
      <c r="L20" s="161">
        <v>1</v>
      </c>
      <c r="M20" s="161" t="s">
        <v>80</v>
      </c>
      <c r="N20" s="181">
        <v>651</v>
      </c>
      <c r="O20" s="189" t="s">
        <v>24</v>
      </c>
      <c r="P20" s="140">
        <v>3292.68</v>
      </c>
      <c r="Q20" s="141">
        <f t="shared" si="0"/>
        <v>3292.68</v>
      </c>
    </row>
    <row r="21" spans="1:17" ht="69.75" customHeight="1" x14ac:dyDescent="0.2">
      <c r="B21" s="137" t="s">
        <v>129</v>
      </c>
      <c r="C21" s="122" t="s">
        <v>130</v>
      </c>
      <c r="D21" s="138" t="s">
        <v>131</v>
      </c>
      <c r="E21" s="270" t="s">
        <v>132</v>
      </c>
      <c r="F21" s="122" t="s">
        <v>112</v>
      </c>
      <c r="G21" s="85"/>
      <c r="H21" s="87"/>
      <c r="I21" s="129" t="s">
        <v>79</v>
      </c>
      <c r="J21" s="173">
        <v>45826</v>
      </c>
      <c r="K21" s="173">
        <v>45839</v>
      </c>
      <c r="L21" s="161">
        <v>1</v>
      </c>
      <c r="M21" s="161" t="s">
        <v>80</v>
      </c>
      <c r="N21" s="181">
        <v>651</v>
      </c>
      <c r="O21" s="189" t="s">
        <v>24</v>
      </c>
      <c r="P21" s="140">
        <v>4390.24</v>
      </c>
      <c r="Q21" s="141">
        <f t="shared" si="0"/>
        <v>4390.24</v>
      </c>
    </row>
    <row r="22" spans="1:17" ht="69.75" customHeight="1" x14ac:dyDescent="0.2">
      <c r="B22" s="137" t="s">
        <v>133</v>
      </c>
      <c r="C22" s="122" t="s">
        <v>134</v>
      </c>
      <c r="D22" s="138" t="s">
        <v>135</v>
      </c>
      <c r="E22" s="270" t="s">
        <v>118</v>
      </c>
      <c r="F22" s="122" t="s">
        <v>119</v>
      </c>
      <c r="G22" s="85"/>
      <c r="H22" s="87"/>
      <c r="I22" s="129" t="s">
        <v>79</v>
      </c>
      <c r="J22" s="173">
        <v>45826</v>
      </c>
      <c r="K22" s="173">
        <v>45839</v>
      </c>
      <c r="L22" s="161">
        <v>1</v>
      </c>
      <c r="M22" s="161" t="s">
        <v>80</v>
      </c>
      <c r="N22" s="181">
        <v>651</v>
      </c>
      <c r="O22" s="189" t="s">
        <v>24</v>
      </c>
      <c r="P22" s="140">
        <v>7581.61</v>
      </c>
      <c r="Q22" s="141">
        <f t="shared" si="0"/>
        <v>7581.61</v>
      </c>
    </row>
    <row r="23" spans="1:17" ht="69.75" customHeight="1" x14ac:dyDescent="0.2">
      <c r="B23" s="137" t="s">
        <v>136</v>
      </c>
      <c r="C23" s="122" t="s">
        <v>137</v>
      </c>
      <c r="D23" s="138" t="s">
        <v>138</v>
      </c>
      <c r="E23" s="270" t="s">
        <v>118</v>
      </c>
      <c r="F23" s="122" t="s">
        <v>122</v>
      </c>
      <c r="G23" s="85"/>
      <c r="H23" s="87"/>
      <c r="I23" s="129" t="s">
        <v>79</v>
      </c>
      <c r="J23" s="173">
        <v>45826</v>
      </c>
      <c r="K23" s="173">
        <v>45839</v>
      </c>
      <c r="L23" s="161">
        <v>1</v>
      </c>
      <c r="M23" s="161" t="s">
        <v>80</v>
      </c>
      <c r="N23" s="181">
        <v>651</v>
      </c>
      <c r="O23" s="189" t="s">
        <v>24</v>
      </c>
      <c r="P23" s="140">
        <v>7581.61</v>
      </c>
      <c r="Q23" s="141">
        <f t="shared" si="0"/>
        <v>7581.61</v>
      </c>
    </row>
    <row r="24" spans="1:17" ht="69.75" customHeight="1" x14ac:dyDescent="0.2">
      <c r="B24" s="137" t="s">
        <v>139</v>
      </c>
      <c r="C24" s="122" t="s">
        <v>140</v>
      </c>
      <c r="D24" s="138" t="s">
        <v>141</v>
      </c>
      <c r="E24" s="270" t="s">
        <v>107</v>
      </c>
      <c r="F24" s="122" t="s">
        <v>112</v>
      </c>
      <c r="G24" s="85"/>
      <c r="H24" s="87"/>
      <c r="I24" s="129" t="s">
        <v>79</v>
      </c>
      <c r="J24" s="173">
        <v>45826</v>
      </c>
      <c r="K24" s="173">
        <v>45839</v>
      </c>
      <c r="L24" s="161">
        <v>1</v>
      </c>
      <c r="M24" s="161" t="s">
        <v>80</v>
      </c>
      <c r="N24" s="181">
        <v>651</v>
      </c>
      <c r="O24" s="189" t="s">
        <v>24</v>
      </c>
      <c r="P24" s="140">
        <v>3018.29</v>
      </c>
      <c r="Q24" s="141">
        <f t="shared" si="0"/>
        <v>3018.29</v>
      </c>
    </row>
    <row r="25" spans="1:17" ht="69.75" customHeight="1" x14ac:dyDescent="0.2">
      <c r="B25" s="137" t="s">
        <v>142</v>
      </c>
      <c r="C25" s="122" t="s">
        <v>143</v>
      </c>
      <c r="D25" s="138" t="s">
        <v>144</v>
      </c>
      <c r="E25" s="270" t="s">
        <v>145</v>
      </c>
      <c r="F25" s="122" t="s">
        <v>112</v>
      </c>
      <c r="G25" s="85"/>
      <c r="H25" s="87"/>
      <c r="I25" s="129" t="s">
        <v>79</v>
      </c>
      <c r="J25" s="173">
        <v>45826</v>
      </c>
      <c r="K25" s="173">
        <v>45839</v>
      </c>
      <c r="L25" s="161">
        <v>1</v>
      </c>
      <c r="M25" s="161" t="s">
        <v>80</v>
      </c>
      <c r="N25" s="181">
        <v>651</v>
      </c>
      <c r="O25" s="189" t="s">
        <v>24</v>
      </c>
      <c r="P25" s="140">
        <v>3841.46</v>
      </c>
      <c r="Q25" s="141">
        <f t="shared" si="0"/>
        <v>3841.46</v>
      </c>
    </row>
    <row r="26" spans="1:17" ht="27" customHeight="1" x14ac:dyDescent="0.2">
      <c r="B26" s="88" t="s">
        <v>85</v>
      </c>
      <c r="C26" s="215" t="s">
        <v>86</v>
      </c>
      <c r="D26" s="88"/>
      <c r="E26" s="88"/>
      <c r="F26" s="88"/>
      <c r="G26" s="88" t="s">
        <v>86</v>
      </c>
      <c r="H26" s="88"/>
      <c r="I26" s="88"/>
      <c r="J26" s="187"/>
      <c r="K26" s="186"/>
      <c r="L26" s="183"/>
      <c r="M26" s="184"/>
      <c r="N26" s="185"/>
      <c r="O26" s="188"/>
      <c r="P26" s="90">
        <f>SUM(P14:P25)</f>
        <v>57423.19</v>
      </c>
      <c r="Q26" s="139">
        <f>SUM(Q14:Q25)</f>
        <v>57423.19</v>
      </c>
    </row>
    <row r="27" spans="1:17" ht="27" customHeight="1" x14ac:dyDescent="0.2">
      <c r="A27" s="93"/>
      <c r="B27" s="100" t="s">
        <v>54</v>
      </c>
      <c r="C27" s="216"/>
      <c r="D27" s="100"/>
      <c r="E27" s="100"/>
      <c r="F27" s="100"/>
      <c r="G27" s="102"/>
      <c r="H27" s="100"/>
      <c r="I27" s="103"/>
      <c r="J27" s="103"/>
      <c r="K27" s="149"/>
      <c r="L27" s="104"/>
      <c r="M27" s="105"/>
      <c r="N27" s="105"/>
      <c r="O27" s="105"/>
      <c r="P27" s="211">
        <f>P26+P13+P7</f>
        <v>309298.19</v>
      </c>
      <c r="Q27" s="212">
        <f>Q26+Q13+Q7</f>
        <v>309298.19</v>
      </c>
    </row>
    <row r="28" spans="1:17" ht="12" customHeight="1" x14ac:dyDescent="0.2">
      <c r="B28" s="210"/>
      <c r="C28" s="217"/>
      <c r="D28" s="210"/>
      <c r="E28" s="210"/>
      <c r="F28" s="210"/>
      <c r="G28" s="210"/>
      <c r="H28" s="210"/>
      <c r="I28" s="210"/>
      <c r="J28" s="210"/>
      <c r="K28" s="210"/>
      <c r="L28" s="210"/>
      <c r="M28" s="210"/>
      <c r="N28" s="210"/>
      <c r="O28" s="210"/>
      <c r="P28" s="210"/>
      <c r="Q28" s="210"/>
    </row>
    <row r="29" spans="1:17" ht="26.25" customHeight="1" x14ac:dyDescent="0.2">
      <c r="A29" s="93"/>
      <c r="B29" s="267" t="s">
        <v>55</v>
      </c>
      <c r="C29" s="268"/>
      <c r="D29" s="268"/>
      <c r="E29" s="268"/>
      <c r="F29" s="268"/>
      <c r="G29" s="268"/>
      <c r="H29" s="268"/>
      <c r="I29" s="268"/>
      <c r="J29" s="268"/>
      <c r="K29" s="268"/>
      <c r="L29" s="268"/>
      <c r="M29" s="268"/>
      <c r="N29" s="268"/>
      <c r="O29" s="268"/>
      <c r="P29" s="268"/>
      <c r="Q29" s="268"/>
    </row>
    <row r="30" spans="1:17" ht="45.75" customHeight="1" x14ac:dyDescent="0.2">
      <c r="B30" s="137" t="s">
        <v>146</v>
      </c>
      <c r="C30" s="122" t="s">
        <v>147</v>
      </c>
      <c r="D30" s="138" t="s">
        <v>148</v>
      </c>
      <c r="E30" s="250" t="s">
        <v>149</v>
      </c>
      <c r="F30" s="122" t="s">
        <v>150</v>
      </c>
      <c r="G30" s="85"/>
      <c r="H30" s="87"/>
      <c r="I30" s="129" t="s">
        <v>79</v>
      </c>
      <c r="J30" s="153">
        <v>45853</v>
      </c>
      <c r="K30" s="173">
        <v>45870</v>
      </c>
      <c r="L30" s="161">
        <v>1</v>
      </c>
      <c r="M30" s="161" t="s">
        <v>80</v>
      </c>
      <c r="N30" s="181">
        <v>14400</v>
      </c>
      <c r="O30" s="189" t="s">
        <v>28</v>
      </c>
      <c r="P30" s="140">
        <v>70000</v>
      </c>
      <c r="Q30" s="141">
        <f>P30*L30</f>
        <v>70000</v>
      </c>
    </row>
    <row r="31" spans="1:17" ht="25.5" customHeight="1" x14ac:dyDescent="0.2">
      <c r="B31" s="88" t="s">
        <v>85</v>
      </c>
      <c r="C31" s="215" t="s">
        <v>86</v>
      </c>
      <c r="D31" s="88"/>
      <c r="E31" s="88"/>
      <c r="F31" s="88"/>
      <c r="G31" s="88" t="s">
        <v>86</v>
      </c>
      <c r="H31" s="88"/>
      <c r="I31" s="88"/>
      <c r="J31" s="187"/>
      <c r="K31" s="186"/>
      <c r="L31" s="183"/>
      <c r="M31" s="184"/>
      <c r="N31" s="185"/>
      <c r="O31" s="188"/>
      <c r="P31" s="90">
        <f>P30</f>
        <v>70000</v>
      </c>
      <c r="Q31" s="139">
        <f>Q30</f>
        <v>70000</v>
      </c>
    </row>
    <row r="32" spans="1:17" ht="43.5" customHeight="1" x14ac:dyDescent="0.2">
      <c r="A32"/>
      <c r="B32" s="143" t="s">
        <v>72</v>
      </c>
      <c r="C32" s="144" t="s">
        <v>73</v>
      </c>
      <c r="D32" s="158" t="s">
        <v>74</v>
      </c>
      <c r="E32" s="138" t="s">
        <v>75</v>
      </c>
      <c r="F32" s="162" t="s">
        <v>76</v>
      </c>
      <c r="G32" s="128" t="s">
        <v>77</v>
      </c>
      <c r="H32" s="145" t="s">
        <v>78</v>
      </c>
      <c r="I32" s="146" t="s">
        <v>79</v>
      </c>
      <c r="J32" s="153">
        <v>45853</v>
      </c>
      <c r="K32" s="173">
        <v>45870</v>
      </c>
      <c r="L32" s="192">
        <v>1</v>
      </c>
      <c r="M32" s="193" t="s">
        <v>80</v>
      </c>
      <c r="N32" s="194">
        <v>16200</v>
      </c>
      <c r="O32" s="189" t="s">
        <v>28</v>
      </c>
      <c r="P32" s="140">
        <v>30625</v>
      </c>
      <c r="Q32" s="141">
        <f>P32*L32</f>
        <v>30625</v>
      </c>
    </row>
    <row r="33" spans="1:17" ht="48" x14ac:dyDescent="0.2">
      <c r="B33" s="137" t="s">
        <v>87</v>
      </c>
      <c r="C33" s="138" t="s">
        <v>151</v>
      </c>
      <c r="D33" s="138" t="s">
        <v>152</v>
      </c>
      <c r="E33" s="138" t="s">
        <v>90</v>
      </c>
      <c r="F33" s="122" t="s">
        <v>91</v>
      </c>
      <c r="G33" s="85"/>
      <c r="H33" s="87"/>
      <c r="I33" s="129" t="s">
        <v>79</v>
      </c>
      <c r="J33" s="153">
        <v>45853</v>
      </c>
      <c r="K33" s="173">
        <v>45870</v>
      </c>
      <c r="L33" s="161">
        <v>1</v>
      </c>
      <c r="M33" s="161" t="s">
        <v>80</v>
      </c>
      <c r="N33" s="181">
        <v>11400</v>
      </c>
      <c r="O33" s="189" t="s">
        <v>28</v>
      </c>
      <c r="P33" s="140">
        <v>32000</v>
      </c>
      <c r="Q33" s="141">
        <f t="shared" ref="Q33:Q54" si="1">P33</f>
        <v>32000</v>
      </c>
    </row>
    <row r="34" spans="1:17" ht="48" x14ac:dyDescent="0.2">
      <c r="B34" s="178" t="s">
        <v>92</v>
      </c>
      <c r="C34" s="166" t="s">
        <v>153</v>
      </c>
      <c r="D34" s="165" t="s">
        <v>154</v>
      </c>
      <c r="E34" s="138" t="s">
        <v>90</v>
      </c>
      <c r="F34" s="166" t="s">
        <v>91</v>
      </c>
      <c r="G34" s="167"/>
      <c r="H34" s="168"/>
      <c r="I34" s="155" t="s">
        <v>79</v>
      </c>
      <c r="J34" s="153">
        <v>45853</v>
      </c>
      <c r="K34" s="173">
        <v>45870</v>
      </c>
      <c r="L34" s="161">
        <v>1</v>
      </c>
      <c r="M34" s="161" t="s">
        <v>80</v>
      </c>
      <c r="N34" s="181">
        <v>11400</v>
      </c>
      <c r="O34" s="190" t="s">
        <v>28</v>
      </c>
      <c r="P34" s="140">
        <v>32000</v>
      </c>
      <c r="Q34" s="141">
        <f t="shared" si="1"/>
        <v>32000</v>
      </c>
    </row>
    <row r="35" spans="1:17" ht="48" x14ac:dyDescent="0.2">
      <c r="B35" s="179" t="s">
        <v>95</v>
      </c>
      <c r="C35" s="170" t="s">
        <v>155</v>
      </c>
      <c r="D35" s="169" t="s">
        <v>97</v>
      </c>
      <c r="E35" s="138" t="s">
        <v>90</v>
      </c>
      <c r="F35" s="170" t="s">
        <v>91</v>
      </c>
      <c r="G35" s="171"/>
      <c r="H35" s="172"/>
      <c r="I35" s="146" t="s">
        <v>79</v>
      </c>
      <c r="J35" s="153">
        <v>45853</v>
      </c>
      <c r="K35" s="173">
        <v>45870</v>
      </c>
      <c r="L35" s="161">
        <v>1</v>
      </c>
      <c r="M35" s="161" t="s">
        <v>80</v>
      </c>
      <c r="N35" s="181">
        <v>11400</v>
      </c>
      <c r="O35" s="191" t="s">
        <v>28</v>
      </c>
      <c r="P35" s="140">
        <v>32000</v>
      </c>
      <c r="Q35" s="141">
        <f t="shared" si="1"/>
        <v>32000</v>
      </c>
    </row>
    <row r="36" spans="1:17" ht="51" customHeight="1" x14ac:dyDescent="0.2">
      <c r="B36" s="180" t="s">
        <v>98</v>
      </c>
      <c r="C36" s="175" t="s">
        <v>99</v>
      </c>
      <c r="D36" s="174" t="s">
        <v>156</v>
      </c>
      <c r="E36" s="138" t="s">
        <v>90</v>
      </c>
      <c r="F36" s="175" t="s">
        <v>91</v>
      </c>
      <c r="G36" s="176"/>
      <c r="H36" s="177"/>
      <c r="I36" s="156" t="s">
        <v>79</v>
      </c>
      <c r="J36" s="153">
        <v>45853</v>
      </c>
      <c r="K36" s="173">
        <v>45870</v>
      </c>
      <c r="L36" s="161">
        <v>1</v>
      </c>
      <c r="M36" s="161" t="s">
        <v>80</v>
      </c>
      <c r="N36" s="181">
        <v>11400</v>
      </c>
      <c r="O36" s="158" t="s">
        <v>28</v>
      </c>
      <c r="P36" s="140">
        <v>32000</v>
      </c>
      <c r="Q36" s="141">
        <f t="shared" si="1"/>
        <v>32000</v>
      </c>
    </row>
    <row r="37" spans="1:17" ht="47.25" customHeight="1" x14ac:dyDescent="0.2">
      <c r="B37" s="137" t="s">
        <v>101</v>
      </c>
      <c r="C37" s="122" t="s">
        <v>157</v>
      </c>
      <c r="D37" s="138" t="s">
        <v>158</v>
      </c>
      <c r="E37" s="138" t="s">
        <v>90</v>
      </c>
      <c r="F37" s="122" t="s">
        <v>91</v>
      </c>
      <c r="G37" s="85"/>
      <c r="H37" s="87"/>
      <c r="I37" s="129" t="s">
        <v>79</v>
      </c>
      <c r="J37" s="153">
        <v>45853</v>
      </c>
      <c r="K37" s="173">
        <v>45870</v>
      </c>
      <c r="L37" s="161">
        <v>1</v>
      </c>
      <c r="M37" s="161" t="s">
        <v>80</v>
      </c>
      <c r="N37" s="181">
        <v>11400</v>
      </c>
      <c r="O37" s="189" t="s">
        <v>28</v>
      </c>
      <c r="P37" s="140">
        <v>32000</v>
      </c>
      <c r="Q37" s="141">
        <f t="shared" si="1"/>
        <v>32000</v>
      </c>
    </row>
    <row r="38" spans="1:17" ht="32" x14ac:dyDescent="0.2">
      <c r="B38" s="137" t="s">
        <v>159</v>
      </c>
      <c r="C38" s="122" t="s">
        <v>160</v>
      </c>
      <c r="D38" s="138" t="s">
        <v>161</v>
      </c>
      <c r="E38" s="138" t="s">
        <v>90</v>
      </c>
      <c r="F38" s="122" t="s">
        <v>91</v>
      </c>
      <c r="G38" s="85"/>
      <c r="H38" s="87"/>
      <c r="I38" s="129" t="s">
        <v>79</v>
      </c>
      <c r="J38" s="153">
        <v>45853</v>
      </c>
      <c r="K38" s="173">
        <v>45870</v>
      </c>
      <c r="L38" s="161">
        <v>1</v>
      </c>
      <c r="M38" s="161" t="s">
        <v>80</v>
      </c>
      <c r="N38" s="181">
        <v>11400</v>
      </c>
      <c r="O38" s="189" t="s">
        <v>28</v>
      </c>
      <c r="P38" s="140">
        <v>32000</v>
      </c>
      <c r="Q38" s="141">
        <f t="shared" si="1"/>
        <v>32000</v>
      </c>
    </row>
    <row r="39" spans="1:17" ht="64" x14ac:dyDescent="0.2">
      <c r="B39" s="137" t="s">
        <v>162</v>
      </c>
      <c r="C39" s="122" t="s">
        <v>163</v>
      </c>
      <c r="D39" s="138" t="s">
        <v>164</v>
      </c>
      <c r="E39" s="138" t="s">
        <v>90</v>
      </c>
      <c r="F39" s="122" t="s">
        <v>91</v>
      </c>
      <c r="G39" s="85"/>
      <c r="H39" s="87"/>
      <c r="I39" s="129" t="s">
        <v>79</v>
      </c>
      <c r="J39" s="153">
        <v>45853</v>
      </c>
      <c r="K39" s="173">
        <v>45870</v>
      </c>
      <c r="L39" s="161">
        <v>1</v>
      </c>
      <c r="M39" s="161" t="s">
        <v>80</v>
      </c>
      <c r="N39" s="181">
        <v>11400</v>
      </c>
      <c r="O39" s="189" t="s">
        <v>28</v>
      </c>
      <c r="P39" s="140">
        <v>32000</v>
      </c>
      <c r="Q39" s="141">
        <f t="shared" si="1"/>
        <v>32000</v>
      </c>
    </row>
    <row r="40" spans="1:17" ht="63" customHeight="1" x14ac:dyDescent="0.2">
      <c r="B40" s="137" t="s">
        <v>165</v>
      </c>
      <c r="C40" s="138" t="s">
        <v>166</v>
      </c>
      <c r="D40" s="138" t="s">
        <v>167</v>
      </c>
      <c r="E40" s="138" t="s">
        <v>90</v>
      </c>
      <c r="F40" s="122" t="s">
        <v>91</v>
      </c>
      <c r="G40" s="85"/>
      <c r="H40" s="87"/>
      <c r="I40" s="129" t="s">
        <v>79</v>
      </c>
      <c r="J40" s="153">
        <v>45853</v>
      </c>
      <c r="K40" s="173">
        <v>45870</v>
      </c>
      <c r="L40" s="161">
        <v>1</v>
      </c>
      <c r="M40" s="161" t="s">
        <v>80</v>
      </c>
      <c r="N40" s="181">
        <v>11400</v>
      </c>
      <c r="O40" s="189" t="s">
        <v>28</v>
      </c>
      <c r="P40" s="140">
        <v>32000</v>
      </c>
      <c r="Q40" s="141">
        <f t="shared" si="1"/>
        <v>32000</v>
      </c>
    </row>
    <row r="41" spans="1:17" ht="64" x14ac:dyDescent="0.2">
      <c r="B41" s="137" t="s">
        <v>168</v>
      </c>
      <c r="C41" s="122" t="s">
        <v>169</v>
      </c>
      <c r="D41" s="138" t="s">
        <v>170</v>
      </c>
      <c r="E41" s="138" t="s">
        <v>90</v>
      </c>
      <c r="F41" s="122" t="s">
        <v>91</v>
      </c>
      <c r="G41" s="85"/>
      <c r="H41" s="87"/>
      <c r="I41" s="129" t="s">
        <v>79</v>
      </c>
      <c r="J41" s="153">
        <v>45853</v>
      </c>
      <c r="K41" s="173">
        <v>45870</v>
      </c>
      <c r="L41" s="161">
        <v>1</v>
      </c>
      <c r="M41" s="161" t="s">
        <v>80</v>
      </c>
      <c r="N41" s="181">
        <v>11400</v>
      </c>
      <c r="O41" s="189" t="s">
        <v>28</v>
      </c>
      <c r="P41" s="140">
        <v>32000</v>
      </c>
      <c r="Q41" s="141">
        <f t="shared" si="1"/>
        <v>32000</v>
      </c>
    </row>
    <row r="42" spans="1:17" ht="51.75" customHeight="1" x14ac:dyDescent="0.2">
      <c r="B42" s="137" t="s">
        <v>98</v>
      </c>
      <c r="C42" s="122" t="s">
        <v>99</v>
      </c>
      <c r="D42" s="138" t="s">
        <v>156</v>
      </c>
      <c r="E42" s="138" t="s">
        <v>90</v>
      </c>
      <c r="F42" s="122" t="s">
        <v>91</v>
      </c>
      <c r="G42" s="85"/>
      <c r="H42" s="87"/>
      <c r="I42" s="129" t="s">
        <v>79</v>
      </c>
      <c r="J42" s="153">
        <v>45853</v>
      </c>
      <c r="K42" s="173">
        <v>45870</v>
      </c>
      <c r="L42" s="161">
        <v>1</v>
      </c>
      <c r="M42" s="161" t="s">
        <v>80</v>
      </c>
      <c r="N42" s="181">
        <v>11400</v>
      </c>
      <c r="O42" s="189" t="s">
        <v>28</v>
      </c>
      <c r="P42" s="140">
        <v>32000</v>
      </c>
      <c r="Q42" s="141">
        <f t="shared" si="1"/>
        <v>32000</v>
      </c>
    </row>
    <row r="43" spans="1:17" ht="69.75" customHeight="1" x14ac:dyDescent="0.2">
      <c r="A43" s="251"/>
      <c r="B43" s="137" t="s">
        <v>104</v>
      </c>
      <c r="C43" s="122" t="s">
        <v>105</v>
      </c>
      <c r="D43" s="138" t="s">
        <v>106</v>
      </c>
      <c r="E43" s="270" t="s">
        <v>107</v>
      </c>
      <c r="F43" s="122" t="s">
        <v>108</v>
      </c>
      <c r="G43" s="85"/>
      <c r="H43" s="87"/>
      <c r="I43" s="129" t="s">
        <v>79</v>
      </c>
      <c r="J43" s="173">
        <v>45826</v>
      </c>
      <c r="K43" s="173">
        <v>45839</v>
      </c>
      <c r="L43" s="161">
        <v>1</v>
      </c>
      <c r="M43" s="161" t="s">
        <v>80</v>
      </c>
      <c r="N43" s="181">
        <v>651</v>
      </c>
      <c r="O43" s="190" t="s">
        <v>28</v>
      </c>
      <c r="P43" s="140">
        <v>1646.34</v>
      </c>
      <c r="Q43" s="141">
        <f t="shared" si="1"/>
        <v>1646.34</v>
      </c>
    </row>
    <row r="44" spans="1:17" ht="69.75" customHeight="1" x14ac:dyDescent="0.2">
      <c r="A44" s="251"/>
      <c r="B44" s="137" t="s">
        <v>109</v>
      </c>
      <c r="C44" s="122" t="s">
        <v>110</v>
      </c>
      <c r="D44" s="138" t="s">
        <v>111</v>
      </c>
      <c r="E44" s="270" t="s">
        <v>107</v>
      </c>
      <c r="F44" s="122" t="s">
        <v>112</v>
      </c>
      <c r="G44" s="85"/>
      <c r="H44" s="87"/>
      <c r="I44" s="129" t="s">
        <v>79</v>
      </c>
      <c r="J44" s="173">
        <v>45826</v>
      </c>
      <c r="K44" s="173">
        <v>45839</v>
      </c>
      <c r="L44" s="161">
        <v>1</v>
      </c>
      <c r="M44" s="161" t="s">
        <v>80</v>
      </c>
      <c r="N44" s="181">
        <v>651</v>
      </c>
      <c r="O44" s="190" t="s">
        <v>28</v>
      </c>
      <c r="P44" s="140">
        <v>3567.07</v>
      </c>
      <c r="Q44" s="141">
        <f t="shared" si="1"/>
        <v>3567.07</v>
      </c>
    </row>
    <row r="45" spans="1:17" ht="69.75" customHeight="1" x14ac:dyDescent="0.2">
      <c r="A45" s="251"/>
      <c r="B45" s="137" t="s">
        <v>113</v>
      </c>
      <c r="C45" s="122" t="s">
        <v>110</v>
      </c>
      <c r="D45" s="138" t="s">
        <v>114</v>
      </c>
      <c r="E45" s="270" t="s">
        <v>107</v>
      </c>
      <c r="F45" s="122" t="s">
        <v>112</v>
      </c>
      <c r="G45" s="85"/>
      <c r="H45" s="87"/>
      <c r="I45" s="129" t="s">
        <v>79</v>
      </c>
      <c r="J45" s="173">
        <v>45826</v>
      </c>
      <c r="K45" s="173">
        <v>45839</v>
      </c>
      <c r="L45" s="161">
        <v>1</v>
      </c>
      <c r="M45" s="161" t="s">
        <v>80</v>
      </c>
      <c r="N45" s="181">
        <v>651</v>
      </c>
      <c r="O45" s="190" t="s">
        <v>28</v>
      </c>
      <c r="P45" s="140">
        <v>3841.46</v>
      </c>
      <c r="Q45" s="141">
        <f t="shared" si="1"/>
        <v>3841.46</v>
      </c>
    </row>
    <row r="46" spans="1:17" ht="69.75" customHeight="1" x14ac:dyDescent="0.2">
      <c r="A46" s="251"/>
      <c r="B46" s="137" t="s">
        <v>115</v>
      </c>
      <c r="C46" s="122" t="s">
        <v>116</v>
      </c>
      <c r="D46" s="138" t="s">
        <v>117</v>
      </c>
      <c r="E46" s="270" t="s">
        <v>118</v>
      </c>
      <c r="F46" s="122" t="s">
        <v>119</v>
      </c>
      <c r="G46" s="85"/>
      <c r="H46" s="87"/>
      <c r="I46" s="129" t="s">
        <v>79</v>
      </c>
      <c r="J46" s="173">
        <v>45826</v>
      </c>
      <c r="K46" s="173">
        <v>45839</v>
      </c>
      <c r="L46" s="161">
        <v>1</v>
      </c>
      <c r="M46" s="161" t="s">
        <v>80</v>
      </c>
      <c r="N46" s="181">
        <v>651</v>
      </c>
      <c r="O46" s="190" t="s">
        <v>28</v>
      </c>
      <c r="P46" s="140">
        <v>5540.41</v>
      </c>
      <c r="Q46" s="141">
        <f t="shared" si="1"/>
        <v>5540.41</v>
      </c>
    </row>
    <row r="47" spans="1:17" ht="69.75" customHeight="1" x14ac:dyDescent="0.2">
      <c r="A47" s="251"/>
      <c r="B47" s="137" t="s">
        <v>120</v>
      </c>
      <c r="C47" s="122" t="s">
        <v>116</v>
      </c>
      <c r="D47" s="138" t="s">
        <v>121</v>
      </c>
      <c r="E47" s="270" t="s">
        <v>118</v>
      </c>
      <c r="F47" s="122" t="s">
        <v>122</v>
      </c>
      <c r="G47" s="85"/>
      <c r="H47" s="87"/>
      <c r="I47" s="129" t="s">
        <v>79</v>
      </c>
      <c r="J47" s="173">
        <v>45826</v>
      </c>
      <c r="K47" s="173">
        <v>45839</v>
      </c>
      <c r="L47" s="161">
        <v>1</v>
      </c>
      <c r="M47" s="161" t="s">
        <v>80</v>
      </c>
      <c r="N47" s="181">
        <v>651</v>
      </c>
      <c r="O47" s="190" t="s">
        <v>28</v>
      </c>
      <c r="P47" s="140">
        <v>4957.21</v>
      </c>
      <c r="Q47" s="141">
        <f t="shared" si="1"/>
        <v>4957.21</v>
      </c>
    </row>
    <row r="48" spans="1:17" ht="69.75" customHeight="1" x14ac:dyDescent="0.2">
      <c r="A48" s="251"/>
      <c r="B48" s="137" t="s">
        <v>123</v>
      </c>
      <c r="C48" s="122" t="s">
        <v>124</v>
      </c>
      <c r="D48" s="138" t="s">
        <v>125</v>
      </c>
      <c r="E48" s="270" t="s">
        <v>118</v>
      </c>
      <c r="F48" s="122" t="s">
        <v>122</v>
      </c>
      <c r="G48" s="85"/>
      <c r="H48" s="87"/>
      <c r="I48" s="129" t="s">
        <v>79</v>
      </c>
      <c r="J48" s="173">
        <v>45826</v>
      </c>
      <c r="K48" s="173">
        <v>45839</v>
      </c>
      <c r="L48" s="161">
        <v>1</v>
      </c>
      <c r="M48" s="161" t="s">
        <v>80</v>
      </c>
      <c r="N48" s="181">
        <v>651</v>
      </c>
      <c r="O48" s="190" t="s">
        <v>28</v>
      </c>
      <c r="P48" s="140">
        <v>8164.81</v>
      </c>
      <c r="Q48" s="141">
        <f t="shared" si="1"/>
        <v>8164.81</v>
      </c>
    </row>
    <row r="49" spans="1:17" ht="69.75" customHeight="1" x14ac:dyDescent="0.2">
      <c r="A49" s="251"/>
      <c r="B49" s="137" t="s">
        <v>126</v>
      </c>
      <c r="C49" s="122" t="s">
        <v>127</v>
      </c>
      <c r="D49" s="138" t="s">
        <v>128</v>
      </c>
      <c r="E49" s="270" t="s">
        <v>107</v>
      </c>
      <c r="F49" s="122" t="s">
        <v>112</v>
      </c>
      <c r="G49" s="85"/>
      <c r="H49" s="87"/>
      <c r="I49" s="129" t="s">
        <v>79</v>
      </c>
      <c r="J49" s="173">
        <v>45826</v>
      </c>
      <c r="K49" s="173">
        <v>45839</v>
      </c>
      <c r="L49" s="161">
        <v>1</v>
      </c>
      <c r="M49" s="161" t="s">
        <v>80</v>
      </c>
      <c r="N49" s="181">
        <v>651</v>
      </c>
      <c r="O49" s="190" t="s">
        <v>28</v>
      </c>
      <c r="P49" s="140">
        <v>3292.68</v>
      </c>
      <c r="Q49" s="141">
        <f t="shared" si="1"/>
        <v>3292.68</v>
      </c>
    </row>
    <row r="50" spans="1:17" ht="69.75" customHeight="1" x14ac:dyDescent="0.2">
      <c r="A50" s="251"/>
      <c r="B50" s="137" t="s">
        <v>129</v>
      </c>
      <c r="C50" s="122" t="s">
        <v>130</v>
      </c>
      <c r="D50" s="138" t="s">
        <v>131</v>
      </c>
      <c r="E50" s="270" t="s">
        <v>132</v>
      </c>
      <c r="F50" s="122" t="s">
        <v>112</v>
      </c>
      <c r="G50" s="85"/>
      <c r="H50" s="87"/>
      <c r="I50" s="129" t="s">
        <v>79</v>
      </c>
      <c r="J50" s="173">
        <v>45826</v>
      </c>
      <c r="K50" s="173">
        <v>45839</v>
      </c>
      <c r="L50" s="161">
        <v>1</v>
      </c>
      <c r="M50" s="161" t="s">
        <v>80</v>
      </c>
      <c r="N50" s="181">
        <v>651</v>
      </c>
      <c r="O50" s="190" t="s">
        <v>28</v>
      </c>
      <c r="P50" s="140">
        <v>4390.24</v>
      </c>
      <c r="Q50" s="141">
        <f t="shared" si="1"/>
        <v>4390.24</v>
      </c>
    </row>
    <row r="51" spans="1:17" ht="69.75" customHeight="1" x14ac:dyDescent="0.2">
      <c r="A51" s="251"/>
      <c r="B51" s="137" t="s">
        <v>133</v>
      </c>
      <c r="C51" s="122" t="s">
        <v>134</v>
      </c>
      <c r="D51" s="138" t="s">
        <v>135</v>
      </c>
      <c r="E51" s="270" t="s">
        <v>118</v>
      </c>
      <c r="F51" s="122" t="s">
        <v>119</v>
      </c>
      <c r="G51" s="85"/>
      <c r="H51" s="87"/>
      <c r="I51" s="129" t="s">
        <v>79</v>
      </c>
      <c r="J51" s="173">
        <v>45826</v>
      </c>
      <c r="K51" s="173">
        <v>45839</v>
      </c>
      <c r="L51" s="161">
        <v>1</v>
      </c>
      <c r="M51" s="161" t="s">
        <v>80</v>
      </c>
      <c r="N51" s="181">
        <v>651</v>
      </c>
      <c r="O51" s="190" t="s">
        <v>28</v>
      </c>
      <c r="P51" s="140">
        <v>7581.61</v>
      </c>
      <c r="Q51" s="141">
        <f t="shared" si="1"/>
        <v>7581.61</v>
      </c>
    </row>
    <row r="52" spans="1:17" ht="69.75" customHeight="1" x14ac:dyDescent="0.2">
      <c r="A52" s="251"/>
      <c r="B52" s="137" t="s">
        <v>136</v>
      </c>
      <c r="C52" s="122" t="s">
        <v>137</v>
      </c>
      <c r="D52" s="138" t="s">
        <v>138</v>
      </c>
      <c r="E52" s="270" t="s">
        <v>118</v>
      </c>
      <c r="F52" s="122" t="s">
        <v>122</v>
      </c>
      <c r="G52" s="85"/>
      <c r="H52" s="87"/>
      <c r="I52" s="129" t="s">
        <v>79</v>
      </c>
      <c r="J52" s="173">
        <v>45826</v>
      </c>
      <c r="K52" s="173">
        <v>45839</v>
      </c>
      <c r="L52" s="161">
        <v>1</v>
      </c>
      <c r="M52" s="161" t="s">
        <v>80</v>
      </c>
      <c r="N52" s="181">
        <v>651</v>
      </c>
      <c r="O52" s="190" t="s">
        <v>28</v>
      </c>
      <c r="P52" s="140">
        <v>7581.61</v>
      </c>
      <c r="Q52" s="141">
        <f t="shared" si="1"/>
        <v>7581.61</v>
      </c>
    </row>
    <row r="53" spans="1:17" ht="69.75" customHeight="1" x14ac:dyDescent="0.2">
      <c r="A53" s="251"/>
      <c r="B53" s="137" t="s">
        <v>139</v>
      </c>
      <c r="C53" s="122" t="s">
        <v>140</v>
      </c>
      <c r="D53" s="138" t="s">
        <v>141</v>
      </c>
      <c r="E53" s="270" t="s">
        <v>107</v>
      </c>
      <c r="F53" s="122" t="s">
        <v>112</v>
      </c>
      <c r="G53" s="85"/>
      <c r="H53" s="87"/>
      <c r="I53" s="129" t="s">
        <v>79</v>
      </c>
      <c r="J53" s="173">
        <v>45826</v>
      </c>
      <c r="K53" s="173">
        <v>45839</v>
      </c>
      <c r="L53" s="161">
        <v>1</v>
      </c>
      <c r="M53" s="161" t="s">
        <v>80</v>
      </c>
      <c r="N53" s="181">
        <v>651</v>
      </c>
      <c r="O53" s="190" t="s">
        <v>28</v>
      </c>
      <c r="P53" s="140">
        <v>3018.29</v>
      </c>
      <c r="Q53" s="141">
        <f t="shared" si="1"/>
        <v>3018.29</v>
      </c>
    </row>
    <row r="54" spans="1:17" ht="69.75" customHeight="1" x14ac:dyDescent="0.2">
      <c r="A54" s="251"/>
      <c r="B54" s="137" t="s">
        <v>142</v>
      </c>
      <c r="C54" s="122" t="s">
        <v>143</v>
      </c>
      <c r="D54" s="138" t="s">
        <v>144</v>
      </c>
      <c r="E54" s="270" t="s">
        <v>145</v>
      </c>
      <c r="F54" s="122" t="s">
        <v>112</v>
      </c>
      <c r="G54" s="85"/>
      <c r="H54" s="87"/>
      <c r="I54" s="129" t="s">
        <v>79</v>
      </c>
      <c r="J54" s="173">
        <v>45826</v>
      </c>
      <c r="K54" s="173">
        <v>45839</v>
      </c>
      <c r="L54" s="161">
        <v>1</v>
      </c>
      <c r="M54" s="161" t="s">
        <v>80</v>
      </c>
      <c r="N54" s="181">
        <v>651</v>
      </c>
      <c r="O54" s="190" t="s">
        <v>28</v>
      </c>
      <c r="P54" s="140">
        <v>3841.46</v>
      </c>
      <c r="Q54" s="141">
        <f t="shared" si="1"/>
        <v>3841.46</v>
      </c>
    </row>
    <row r="55" spans="1:17" ht="33.75" customHeight="1" x14ac:dyDescent="0.2">
      <c r="B55" s="88" t="s">
        <v>85</v>
      </c>
      <c r="C55" s="215" t="s">
        <v>86</v>
      </c>
      <c r="D55" s="88"/>
      <c r="E55" s="88"/>
      <c r="F55" s="88"/>
      <c r="G55" s="88" t="s">
        <v>86</v>
      </c>
      <c r="H55" s="88"/>
      <c r="I55" s="88"/>
      <c r="J55" s="187"/>
      <c r="K55" s="186"/>
      <c r="L55" s="183"/>
      <c r="M55" s="184"/>
      <c r="N55" s="185"/>
      <c r="O55" s="188"/>
      <c r="P55" s="90">
        <f>SUM(P32:P42)</f>
        <v>350625</v>
      </c>
      <c r="Q55" s="139">
        <f>SUM(Q32:Q42)</f>
        <v>350625</v>
      </c>
    </row>
    <row r="56" spans="1:17" ht="27" customHeight="1" x14ac:dyDescent="0.2">
      <c r="A56" s="93"/>
      <c r="B56" s="100" t="s">
        <v>54</v>
      </c>
      <c r="C56" s="216"/>
      <c r="D56" s="100"/>
      <c r="E56" s="100"/>
      <c r="F56" s="100"/>
      <c r="G56" s="102"/>
      <c r="H56" s="100"/>
      <c r="I56" s="103"/>
      <c r="J56" s="103"/>
      <c r="K56" s="149"/>
      <c r="L56" s="104"/>
      <c r="M56" s="105"/>
      <c r="N56" s="105"/>
      <c r="O56" s="105"/>
      <c r="P56" s="211">
        <f>P55+P31</f>
        <v>420625</v>
      </c>
      <c r="Q56" s="212">
        <f>Q55+Q31</f>
        <v>420625</v>
      </c>
    </row>
    <row r="57" spans="1:17" s="199" customFormat="1" ht="10.5" customHeight="1" x14ac:dyDescent="0.2">
      <c r="B57" s="200"/>
      <c r="C57" s="218"/>
      <c r="D57" s="200"/>
      <c r="E57" s="200"/>
      <c r="F57" s="200"/>
      <c r="G57" s="200"/>
      <c r="H57" s="200"/>
      <c r="I57" s="201"/>
      <c r="J57" s="202"/>
      <c r="K57" s="203"/>
      <c r="L57" s="204"/>
      <c r="M57" s="205"/>
      <c r="N57" s="206"/>
      <c r="O57" s="207"/>
      <c r="P57" s="208"/>
      <c r="Q57" s="209"/>
    </row>
    <row r="58" spans="1:17" s="93" customFormat="1" ht="30" customHeight="1" x14ac:dyDescent="0.2">
      <c r="B58" s="262" t="s">
        <v>58</v>
      </c>
      <c r="C58" s="263"/>
      <c r="D58" s="263"/>
      <c r="E58" s="263"/>
      <c r="F58" s="263"/>
      <c r="G58" s="263"/>
      <c r="H58" s="263"/>
      <c r="I58" s="263"/>
      <c r="J58" s="263"/>
      <c r="K58" s="263"/>
      <c r="L58" s="263"/>
      <c r="M58" s="263"/>
      <c r="N58" s="263"/>
      <c r="O58" s="263"/>
      <c r="P58" s="263"/>
      <c r="Q58" s="263"/>
    </row>
    <row r="59" spans="1:17" ht="38.25" customHeight="1" x14ac:dyDescent="0.2">
      <c r="B59" s="236" t="s">
        <v>171</v>
      </c>
      <c r="C59" s="238" t="s">
        <v>172</v>
      </c>
      <c r="D59" s="237" t="s">
        <v>173</v>
      </c>
      <c r="E59" s="252" t="s">
        <v>174</v>
      </c>
      <c r="F59" s="238" t="s">
        <v>175</v>
      </c>
      <c r="G59" s="239"/>
      <c r="H59" s="240"/>
      <c r="I59" s="129" t="s">
        <v>79</v>
      </c>
      <c r="J59" s="241" t="s">
        <v>176</v>
      </c>
      <c r="K59" s="242">
        <v>45901</v>
      </c>
      <c r="L59" s="243">
        <v>1</v>
      </c>
      <c r="M59" s="243" t="s">
        <v>80</v>
      </c>
      <c r="N59" s="244">
        <v>14400</v>
      </c>
      <c r="O59" s="189" t="s">
        <v>60</v>
      </c>
      <c r="P59" s="245">
        <v>60000</v>
      </c>
      <c r="Q59" s="246">
        <f>P59*L59</f>
        <v>60000</v>
      </c>
    </row>
    <row r="60" spans="1:17" ht="15" customHeight="1" x14ac:dyDescent="0.2">
      <c r="B60" s="230" t="s">
        <v>85</v>
      </c>
      <c r="C60" s="231" t="s">
        <v>86</v>
      </c>
      <c r="D60" s="230"/>
      <c r="E60" s="230"/>
      <c r="F60" s="230"/>
      <c r="G60" s="230" t="s">
        <v>86</v>
      </c>
      <c r="H60" s="230"/>
      <c r="I60" s="230"/>
      <c r="J60" s="232"/>
      <c r="K60" s="186"/>
      <c r="L60" s="183"/>
      <c r="M60" s="184"/>
      <c r="N60" s="185"/>
      <c r="O60" s="233"/>
      <c r="P60" s="234">
        <f>P59</f>
        <v>60000</v>
      </c>
      <c r="Q60" s="235">
        <f>Q59</f>
        <v>60000</v>
      </c>
    </row>
    <row r="61" spans="1:17" ht="48" x14ac:dyDescent="0.2">
      <c r="B61" s="236" t="s">
        <v>87</v>
      </c>
      <c r="C61" s="237" t="s">
        <v>151</v>
      </c>
      <c r="D61" s="237" t="s">
        <v>89</v>
      </c>
      <c r="E61" s="138" t="s">
        <v>90</v>
      </c>
      <c r="F61" s="238" t="s">
        <v>91</v>
      </c>
      <c r="G61" s="239"/>
      <c r="H61" s="240"/>
      <c r="I61" s="129" t="s">
        <v>79</v>
      </c>
      <c r="J61" s="241" t="s">
        <v>176</v>
      </c>
      <c r="K61" s="242">
        <v>45901</v>
      </c>
      <c r="L61" s="243">
        <v>1</v>
      </c>
      <c r="M61" s="243" t="s">
        <v>80</v>
      </c>
      <c r="N61" s="244">
        <v>11400</v>
      </c>
      <c r="O61" s="189" t="s">
        <v>60</v>
      </c>
      <c r="P61" s="245">
        <v>32000</v>
      </c>
      <c r="Q61" s="246">
        <f t="shared" ref="Q61:Q72" si="2">P61</f>
        <v>32000</v>
      </c>
    </row>
    <row r="62" spans="1:17" ht="48" x14ac:dyDescent="0.2">
      <c r="B62" s="137" t="s">
        <v>92</v>
      </c>
      <c r="C62" s="122" t="s">
        <v>153</v>
      </c>
      <c r="D62" s="138" t="s">
        <v>154</v>
      </c>
      <c r="E62" s="138" t="s">
        <v>90</v>
      </c>
      <c r="F62" s="122" t="s">
        <v>91</v>
      </c>
      <c r="G62" s="85"/>
      <c r="H62" s="87"/>
      <c r="I62" s="129" t="s">
        <v>79</v>
      </c>
      <c r="J62" s="241" t="s">
        <v>176</v>
      </c>
      <c r="K62" s="173">
        <v>45901</v>
      </c>
      <c r="L62" s="161">
        <v>1</v>
      </c>
      <c r="M62" s="161" t="s">
        <v>80</v>
      </c>
      <c r="N62" s="181">
        <v>11400</v>
      </c>
      <c r="O62" s="189" t="s">
        <v>60</v>
      </c>
      <c r="P62" s="140">
        <v>32000</v>
      </c>
      <c r="Q62" s="141">
        <f t="shared" si="2"/>
        <v>32000</v>
      </c>
    </row>
    <row r="63" spans="1:17" ht="48" x14ac:dyDescent="0.2">
      <c r="B63" s="137" t="s">
        <v>95</v>
      </c>
      <c r="C63" s="122" t="s">
        <v>155</v>
      </c>
      <c r="D63" s="138" t="s">
        <v>97</v>
      </c>
      <c r="E63" s="138" t="s">
        <v>90</v>
      </c>
      <c r="F63" s="122" t="s">
        <v>91</v>
      </c>
      <c r="G63" s="85"/>
      <c r="H63" s="87"/>
      <c r="I63" s="129" t="s">
        <v>79</v>
      </c>
      <c r="J63" s="241" t="s">
        <v>176</v>
      </c>
      <c r="K63" s="173">
        <v>45901</v>
      </c>
      <c r="L63" s="161">
        <v>1</v>
      </c>
      <c r="M63" s="161" t="s">
        <v>80</v>
      </c>
      <c r="N63" s="181">
        <v>11400</v>
      </c>
      <c r="O63" s="189" t="s">
        <v>60</v>
      </c>
      <c r="P63" s="140">
        <v>32000</v>
      </c>
      <c r="Q63" s="141">
        <f t="shared" si="2"/>
        <v>32000</v>
      </c>
    </row>
    <row r="64" spans="1:17" ht="32" x14ac:dyDescent="0.2">
      <c r="B64" s="137" t="s">
        <v>98</v>
      </c>
      <c r="C64" s="122" t="s">
        <v>99</v>
      </c>
      <c r="D64" s="138" t="s">
        <v>156</v>
      </c>
      <c r="E64" s="138" t="s">
        <v>90</v>
      </c>
      <c r="F64" s="122" t="s">
        <v>91</v>
      </c>
      <c r="G64" s="85"/>
      <c r="H64" s="87"/>
      <c r="I64" s="129" t="s">
        <v>79</v>
      </c>
      <c r="J64" s="241" t="s">
        <v>176</v>
      </c>
      <c r="K64" s="173">
        <v>45901</v>
      </c>
      <c r="L64" s="161">
        <v>1</v>
      </c>
      <c r="M64" s="161" t="s">
        <v>80</v>
      </c>
      <c r="N64" s="181">
        <v>11400</v>
      </c>
      <c r="O64" s="189" t="s">
        <v>60</v>
      </c>
      <c r="P64" s="140">
        <v>32000</v>
      </c>
      <c r="Q64" s="141">
        <f t="shared" si="2"/>
        <v>32000</v>
      </c>
    </row>
    <row r="65" spans="1:17" ht="49.5" customHeight="1" x14ac:dyDescent="0.2">
      <c r="B65" s="137" t="s">
        <v>101</v>
      </c>
      <c r="C65" s="122" t="s">
        <v>157</v>
      </c>
      <c r="D65" s="138" t="s">
        <v>158</v>
      </c>
      <c r="E65" s="138" t="s">
        <v>90</v>
      </c>
      <c r="F65" s="122" t="s">
        <v>91</v>
      </c>
      <c r="G65" s="85"/>
      <c r="H65" s="87"/>
      <c r="I65" s="129" t="s">
        <v>79</v>
      </c>
      <c r="J65" s="241" t="s">
        <v>176</v>
      </c>
      <c r="K65" s="173">
        <v>45901</v>
      </c>
      <c r="L65" s="161">
        <v>1</v>
      </c>
      <c r="M65" s="161" t="s">
        <v>80</v>
      </c>
      <c r="N65" s="181">
        <v>11400</v>
      </c>
      <c r="O65" s="189" t="s">
        <v>60</v>
      </c>
      <c r="P65" s="140">
        <v>32000</v>
      </c>
      <c r="Q65" s="141">
        <f t="shared" si="2"/>
        <v>32000</v>
      </c>
    </row>
    <row r="66" spans="1:17" ht="32" x14ac:dyDescent="0.2">
      <c r="B66" s="137" t="s">
        <v>159</v>
      </c>
      <c r="C66" s="122" t="s">
        <v>160</v>
      </c>
      <c r="D66" s="138" t="s">
        <v>161</v>
      </c>
      <c r="E66" s="138" t="s">
        <v>90</v>
      </c>
      <c r="F66" s="122" t="s">
        <v>91</v>
      </c>
      <c r="G66" s="85"/>
      <c r="H66" s="87"/>
      <c r="I66" s="129" t="s">
        <v>79</v>
      </c>
      <c r="J66" s="241" t="s">
        <v>176</v>
      </c>
      <c r="K66" s="173">
        <v>45901</v>
      </c>
      <c r="L66" s="161">
        <v>1</v>
      </c>
      <c r="M66" s="161" t="s">
        <v>80</v>
      </c>
      <c r="N66" s="181">
        <v>11400</v>
      </c>
      <c r="O66" s="189" t="s">
        <v>60</v>
      </c>
      <c r="P66" s="140">
        <v>32000</v>
      </c>
      <c r="Q66" s="141">
        <f t="shared" si="2"/>
        <v>32000</v>
      </c>
    </row>
    <row r="67" spans="1:17" ht="64" x14ac:dyDescent="0.2">
      <c r="B67" s="137" t="s">
        <v>162</v>
      </c>
      <c r="C67" s="122" t="s">
        <v>163</v>
      </c>
      <c r="D67" s="138" t="s">
        <v>164</v>
      </c>
      <c r="E67" s="138" t="s">
        <v>90</v>
      </c>
      <c r="F67" s="122" t="s">
        <v>91</v>
      </c>
      <c r="G67" s="85"/>
      <c r="H67" s="87"/>
      <c r="I67" s="129" t="s">
        <v>79</v>
      </c>
      <c r="J67" s="241" t="s">
        <v>176</v>
      </c>
      <c r="K67" s="173">
        <v>45901</v>
      </c>
      <c r="L67" s="161">
        <v>1</v>
      </c>
      <c r="M67" s="161" t="s">
        <v>80</v>
      </c>
      <c r="N67" s="181">
        <v>11400</v>
      </c>
      <c r="O67" s="189" t="s">
        <v>60</v>
      </c>
      <c r="P67" s="140">
        <v>32000</v>
      </c>
      <c r="Q67" s="141">
        <f t="shared" si="2"/>
        <v>32000</v>
      </c>
    </row>
    <row r="68" spans="1:17" ht="32" x14ac:dyDescent="0.2">
      <c r="B68" s="137" t="s">
        <v>98</v>
      </c>
      <c r="C68" s="122" t="s">
        <v>99</v>
      </c>
      <c r="D68" s="138" t="s">
        <v>156</v>
      </c>
      <c r="E68" s="138" t="s">
        <v>90</v>
      </c>
      <c r="F68" s="122" t="s">
        <v>91</v>
      </c>
      <c r="G68" s="85"/>
      <c r="H68" s="87"/>
      <c r="I68" s="129" t="s">
        <v>79</v>
      </c>
      <c r="J68" s="241" t="s">
        <v>176</v>
      </c>
      <c r="K68" s="173">
        <v>45901</v>
      </c>
      <c r="L68" s="161">
        <v>1</v>
      </c>
      <c r="M68" s="161" t="s">
        <v>80</v>
      </c>
      <c r="N68" s="181">
        <v>11400</v>
      </c>
      <c r="O68" s="189" t="s">
        <v>60</v>
      </c>
      <c r="P68" s="140">
        <v>32000</v>
      </c>
      <c r="Q68" s="141">
        <f t="shared" si="2"/>
        <v>32000</v>
      </c>
    </row>
    <row r="69" spans="1:17" ht="64" x14ac:dyDescent="0.2">
      <c r="B69" s="137" t="s">
        <v>168</v>
      </c>
      <c r="C69" s="122" t="s">
        <v>169</v>
      </c>
      <c r="D69" s="138" t="s">
        <v>170</v>
      </c>
      <c r="E69" s="138" t="s">
        <v>90</v>
      </c>
      <c r="F69" s="122" t="s">
        <v>91</v>
      </c>
      <c r="G69" s="85"/>
      <c r="H69" s="87"/>
      <c r="I69" s="129" t="s">
        <v>79</v>
      </c>
      <c r="J69" s="241" t="s">
        <v>176</v>
      </c>
      <c r="K69" s="173">
        <v>45901</v>
      </c>
      <c r="L69" s="161">
        <v>1</v>
      </c>
      <c r="M69" s="161" t="s">
        <v>80</v>
      </c>
      <c r="N69" s="181">
        <v>11400</v>
      </c>
      <c r="O69" s="189" t="s">
        <v>60</v>
      </c>
      <c r="P69" s="140">
        <v>32000</v>
      </c>
      <c r="Q69" s="141">
        <f t="shared" si="2"/>
        <v>32000</v>
      </c>
    </row>
    <row r="70" spans="1:17" ht="54.75" customHeight="1" x14ac:dyDescent="0.2">
      <c r="B70" s="137" t="s">
        <v>165</v>
      </c>
      <c r="C70" s="138" t="s">
        <v>177</v>
      </c>
      <c r="D70" s="138" t="s">
        <v>167</v>
      </c>
      <c r="E70" s="138" t="s">
        <v>90</v>
      </c>
      <c r="F70" s="122" t="s">
        <v>91</v>
      </c>
      <c r="G70" s="85"/>
      <c r="H70" s="87"/>
      <c r="I70" s="129" t="s">
        <v>79</v>
      </c>
      <c r="J70" s="241" t="s">
        <v>176</v>
      </c>
      <c r="K70" s="173">
        <v>45839</v>
      </c>
      <c r="L70" s="161">
        <v>1</v>
      </c>
      <c r="M70" s="161" t="s">
        <v>80</v>
      </c>
      <c r="N70" s="181">
        <v>11400</v>
      </c>
      <c r="O70" s="189" t="s">
        <v>28</v>
      </c>
      <c r="P70" s="140">
        <v>32000</v>
      </c>
      <c r="Q70" s="141">
        <f t="shared" si="2"/>
        <v>32000</v>
      </c>
    </row>
    <row r="71" spans="1:17" ht="51.75" customHeight="1" x14ac:dyDescent="0.2">
      <c r="B71" s="137" t="s">
        <v>178</v>
      </c>
      <c r="C71" s="122" t="s">
        <v>179</v>
      </c>
      <c r="D71" s="138" t="s">
        <v>180</v>
      </c>
      <c r="E71" s="138" t="s">
        <v>90</v>
      </c>
      <c r="F71" s="122" t="s">
        <v>91</v>
      </c>
      <c r="G71" s="85"/>
      <c r="H71" s="87"/>
      <c r="I71" s="129" t="s">
        <v>79</v>
      </c>
      <c r="J71" s="241" t="s">
        <v>176</v>
      </c>
      <c r="K71" s="173">
        <v>45901</v>
      </c>
      <c r="L71" s="161">
        <v>1</v>
      </c>
      <c r="M71" s="161" t="s">
        <v>80</v>
      </c>
      <c r="N71" s="181">
        <v>11400</v>
      </c>
      <c r="O71" s="189" t="s">
        <v>60</v>
      </c>
      <c r="P71" s="140">
        <v>32000</v>
      </c>
      <c r="Q71" s="141">
        <f t="shared" si="2"/>
        <v>32000</v>
      </c>
    </row>
    <row r="72" spans="1:17" ht="48" x14ac:dyDescent="0.2">
      <c r="B72" s="137" t="s">
        <v>181</v>
      </c>
      <c r="C72" s="122" t="s">
        <v>182</v>
      </c>
      <c r="D72" s="138" t="s">
        <v>183</v>
      </c>
      <c r="E72" s="138" t="s">
        <v>90</v>
      </c>
      <c r="F72" s="122" t="s">
        <v>91</v>
      </c>
      <c r="G72" s="85"/>
      <c r="H72" s="87"/>
      <c r="I72" s="129" t="s">
        <v>79</v>
      </c>
      <c r="J72" s="241" t="s">
        <v>176</v>
      </c>
      <c r="K72" s="173">
        <v>45901</v>
      </c>
      <c r="L72" s="161">
        <v>1</v>
      </c>
      <c r="M72" s="161" t="s">
        <v>80</v>
      </c>
      <c r="N72" s="181">
        <v>11400</v>
      </c>
      <c r="O72" s="189" t="s">
        <v>60</v>
      </c>
      <c r="P72" s="140">
        <v>32000</v>
      </c>
      <c r="Q72" s="141">
        <f t="shared" si="2"/>
        <v>32000</v>
      </c>
    </row>
    <row r="73" spans="1:17" ht="15" customHeight="1" x14ac:dyDescent="0.2">
      <c r="B73" s="88" t="s">
        <v>85</v>
      </c>
      <c r="C73" s="215" t="s">
        <v>86</v>
      </c>
      <c r="D73" s="88"/>
      <c r="E73" s="88"/>
      <c r="F73" s="88"/>
      <c r="G73" s="88" t="s">
        <v>86</v>
      </c>
      <c r="H73" s="88"/>
      <c r="I73" s="88"/>
      <c r="J73" s="89"/>
      <c r="K73" s="195"/>
      <c r="L73" s="196"/>
      <c r="M73" s="197"/>
      <c r="N73" s="198"/>
      <c r="O73" s="90"/>
      <c r="P73" s="90">
        <f>SUM(P61:P72)</f>
        <v>384000</v>
      </c>
      <c r="Q73" s="139">
        <f>SUM(Q61:Q72)</f>
        <v>384000</v>
      </c>
    </row>
    <row r="74" spans="1:17" ht="15" customHeight="1" x14ac:dyDescent="0.2">
      <c r="A74" s="93"/>
      <c r="B74" s="100" t="s">
        <v>54</v>
      </c>
      <c r="C74" s="216"/>
      <c r="D74" s="100"/>
      <c r="E74" s="100"/>
      <c r="F74" s="100"/>
      <c r="G74" s="102"/>
      <c r="H74" s="100"/>
      <c r="I74" s="103"/>
      <c r="J74" s="103"/>
      <c r="K74" s="149"/>
      <c r="L74" s="104"/>
      <c r="M74" s="105"/>
      <c r="N74" s="105"/>
      <c r="O74" s="105"/>
      <c r="P74" s="211">
        <f>P60+P73</f>
        <v>444000</v>
      </c>
      <c r="Q74" s="213">
        <f>Q60+Q73</f>
        <v>444000</v>
      </c>
    </row>
  </sheetData>
  <mergeCells count="4">
    <mergeCell ref="B58:Q58"/>
    <mergeCell ref="G2:H2"/>
    <mergeCell ref="B3:Q3"/>
    <mergeCell ref="B29:Q29"/>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E7CEF-6982-48C1-9997-8CC16695872E}">
  <dimension ref="A1:S27"/>
  <sheetViews>
    <sheetView workbookViewId="0">
      <selection activeCell="C7" sqref="C7:C11"/>
    </sheetView>
  </sheetViews>
  <sheetFormatPr baseColWidth="10" defaultColWidth="8.6640625" defaultRowHeight="15" x14ac:dyDescent="0.2"/>
  <cols>
    <col min="1" max="1" width="1.5" bestFit="1" customWidth="1"/>
    <col min="2" max="2" width="19.33203125" customWidth="1"/>
    <col min="3" max="3" width="6.5" customWidth="1"/>
    <col min="4" max="4" width="20.6640625" bestFit="1" customWidth="1"/>
    <col min="5" max="5" width="16" customWidth="1"/>
    <col min="6" max="6" width="16.6640625" customWidth="1"/>
    <col min="7" max="7" width="0.5" style="2" customWidth="1"/>
    <col min="8" max="8" width="13.33203125" customWidth="1"/>
    <col min="9" max="9" width="17.33203125" style="1" customWidth="1"/>
    <col min="10" max="10" width="15.5" bestFit="1" customWidth="1"/>
    <col min="11" max="11" width="15.5" customWidth="1"/>
    <col min="12" max="12" width="0.5" style="2" customWidth="1"/>
    <col min="13" max="13" width="10.5" customWidth="1"/>
    <col min="14" max="14" width="5.5" bestFit="1" customWidth="1"/>
    <col min="15" max="15" width="9.5" style="1" bestFit="1" customWidth="1"/>
    <col min="16" max="18" width="8" style="1" customWidth="1"/>
    <col min="19" max="19" width="20.6640625" bestFit="1" customWidth="1"/>
    <col min="20" max="20" width="39.33203125" bestFit="1" customWidth="1"/>
  </cols>
  <sheetData>
    <row r="1" spans="1:19" x14ac:dyDescent="0.2">
      <c r="A1" s="45" t="s">
        <v>184</v>
      </c>
      <c r="B1" s="45"/>
      <c r="C1" s="45"/>
      <c r="D1" s="45"/>
      <c r="E1" s="45"/>
      <c r="F1" s="45"/>
      <c r="G1" s="45"/>
      <c r="H1" s="45"/>
      <c r="J1" s="45"/>
      <c r="K1" s="45"/>
      <c r="L1"/>
      <c r="M1" s="10"/>
      <c r="N1" s="1"/>
      <c r="O1" s="10"/>
      <c r="P1" s="10"/>
      <c r="Q1" s="10"/>
    </row>
    <row r="2" spans="1:19" ht="16" thickBot="1" x14ac:dyDescent="0.25">
      <c r="A2" s="45"/>
      <c r="B2" s="45"/>
      <c r="C2" s="45"/>
      <c r="D2" s="45"/>
      <c r="E2" s="45"/>
      <c r="F2" s="45"/>
      <c r="G2" s="45"/>
      <c r="H2" s="45"/>
      <c r="J2" s="45"/>
      <c r="K2" s="45"/>
      <c r="L2"/>
      <c r="M2" s="10"/>
      <c r="N2" s="1"/>
      <c r="O2" s="10"/>
      <c r="P2" s="10"/>
      <c r="Q2" s="10"/>
    </row>
    <row r="3" spans="1:19" ht="24" x14ac:dyDescent="0.3">
      <c r="A3" s="12"/>
      <c r="B3" s="44" t="s">
        <v>185</v>
      </c>
      <c r="C3" s="56"/>
      <c r="D3" s="56"/>
      <c r="G3" s="65"/>
      <c r="H3" s="65"/>
      <c r="I3" s="14"/>
      <c r="L3" s="14"/>
      <c r="M3" s="13"/>
      <c r="N3" s="13"/>
      <c r="O3" s="14"/>
      <c r="P3" s="14"/>
      <c r="Q3" s="14"/>
      <c r="R3" s="14"/>
      <c r="S3" s="59"/>
    </row>
    <row r="4" spans="1:19" ht="16" thickBot="1" x14ac:dyDescent="0.25">
      <c r="A4" s="15"/>
      <c r="B4" s="36"/>
      <c r="C4" s="37"/>
      <c r="D4" s="37"/>
      <c r="E4" s="37"/>
      <c r="F4" s="37"/>
      <c r="G4" s="38"/>
      <c r="H4" s="37"/>
      <c r="I4" s="38"/>
      <c r="J4" s="37"/>
      <c r="K4" s="37"/>
      <c r="L4" s="38"/>
      <c r="M4" s="37"/>
      <c r="N4" s="37"/>
      <c r="O4" s="38"/>
      <c r="P4" s="38"/>
      <c r="Q4" s="38"/>
      <c r="R4" s="38"/>
      <c r="S4" s="39"/>
    </row>
    <row r="5" spans="1:19" s="7" customFormat="1" ht="19" x14ac:dyDescent="0.25">
      <c r="A5" s="17"/>
      <c r="B5" s="40" t="s">
        <v>186</v>
      </c>
      <c r="C5" s="57"/>
      <c r="D5" s="57"/>
      <c r="E5" s="57"/>
      <c r="G5" s="18"/>
      <c r="H5" s="19" t="s">
        <v>187</v>
      </c>
      <c r="I5" s="20"/>
      <c r="J5" s="57"/>
      <c r="K5" s="57"/>
      <c r="L5" s="18"/>
      <c r="M5" s="8" t="s">
        <v>188</v>
      </c>
      <c r="N5" s="8"/>
      <c r="O5" s="20"/>
      <c r="P5" s="20"/>
      <c r="Q5" s="20"/>
      <c r="R5" s="20"/>
      <c r="S5" s="21"/>
    </row>
    <row r="6" spans="1:19" x14ac:dyDescent="0.2">
      <c r="A6" s="15"/>
      <c r="B6" s="41"/>
      <c r="C6" s="58"/>
      <c r="D6" s="58"/>
      <c r="E6" s="58"/>
      <c r="H6" s="22"/>
      <c r="J6" s="58"/>
      <c r="K6" s="58"/>
      <c r="S6" s="16"/>
    </row>
    <row r="7" spans="1:19" s="7" customFormat="1" ht="19" x14ac:dyDescent="0.25">
      <c r="A7" s="17"/>
      <c r="B7" s="42" t="s">
        <v>189</v>
      </c>
      <c r="C7" s="54" t="s">
        <v>190</v>
      </c>
      <c r="D7" s="54" t="s">
        <v>191</v>
      </c>
      <c r="E7" s="54" t="s">
        <v>192</v>
      </c>
      <c r="F7" s="23" t="s">
        <v>193</v>
      </c>
      <c r="G7" s="24"/>
      <c r="H7" s="25" t="s">
        <v>189</v>
      </c>
      <c r="I7" s="23" t="s">
        <v>193</v>
      </c>
      <c r="J7" s="54" t="s">
        <v>194</v>
      </c>
      <c r="K7" s="54" t="s">
        <v>195</v>
      </c>
      <c r="L7" s="24"/>
      <c r="M7" s="25" t="s">
        <v>189</v>
      </c>
      <c r="N7" s="25"/>
      <c r="O7" s="23" t="s">
        <v>193</v>
      </c>
      <c r="P7" s="26" t="s">
        <v>196</v>
      </c>
      <c r="Q7" s="11" t="s">
        <v>197</v>
      </c>
      <c r="R7" s="11" t="s">
        <v>198</v>
      </c>
      <c r="S7" s="53" t="s">
        <v>199</v>
      </c>
    </row>
    <row r="8" spans="1:19" s="8" customFormat="1" ht="19" x14ac:dyDescent="0.25">
      <c r="A8" s="27"/>
      <c r="B8" s="27"/>
      <c r="F8" s="28">
        <v>100</v>
      </c>
      <c r="G8" s="29"/>
      <c r="H8" s="30"/>
      <c r="I8" s="28">
        <v>200</v>
      </c>
      <c r="L8" s="31"/>
      <c r="O8" s="28">
        <f>SUM(I8*15%)</f>
        <v>30</v>
      </c>
      <c r="P8" s="32"/>
      <c r="Q8" s="46"/>
      <c r="R8" s="46"/>
      <c r="S8" s="33"/>
    </row>
    <row r="9" spans="1:19" x14ac:dyDescent="0.2">
      <c r="A9" s="15">
        <v>1</v>
      </c>
      <c r="B9" s="61">
        <v>20</v>
      </c>
      <c r="C9" s="60">
        <v>2</v>
      </c>
      <c r="D9" s="62" t="s">
        <v>200</v>
      </c>
      <c r="E9" s="62" t="s">
        <v>201</v>
      </c>
      <c r="G9" s="3"/>
      <c r="H9" s="78">
        <f>SUM(B9*C9)</f>
        <v>40</v>
      </c>
      <c r="J9" s="62"/>
      <c r="K9" s="62"/>
      <c r="M9" s="78">
        <f>SUM(H9*N9)</f>
        <v>6</v>
      </c>
      <c r="N9" s="9">
        <v>0.15</v>
      </c>
      <c r="P9" s="5"/>
      <c r="Q9" s="47"/>
      <c r="R9" s="64" t="s">
        <v>202</v>
      </c>
      <c r="S9" s="16"/>
    </row>
    <row r="10" spans="1:19" x14ac:dyDescent="0.2">
      <c r="A10" s="15">
        <v>2</v>
      </c>
      <c r="B10" s="61">
        <v>20</v>
      </c>
      <c r="C10" s="10">
        <v>2</v>
      </c>
      <c r="D10" s="10"/>
      <c r="E10" s="63" t="s">
        <v>203</v>
      </c>
      <c r="G10" s="3"/>
      <c r="H10" s="78">
        <f>SUM(B10*C10)</f>
        <v>40</v>
      </c>
      <c r="J10" s="63"/>
      <c r="K10" s="63"/>
      <c r="M10" s="78">
        <f>SUM(H10*N10)</f>
        <v>6</v>
      </c>
      <c r="N10" s="9">
        <v>0.15</v>
      </c>
      <c r="P10" s="5"/>
      <c r="Q10" s="47"/>
      <c r="R10" s="64" t="s">
        <v>202</v>
      </c>
      <c r="S10" s="16"/>
    </row>
    <row r="11" spans="1:19" x14ac:dyDescent="0.2">
      <c r="A11" s="15">
        <v>3</v>
      </c>
      <c r="B11" s="61">
        <v>10</v>
      </c>
      <c r="C11" s="10">
        <v>2</v>
      </c>
      <c r="D11" s="10"/>
      <c r="E11" s="63" t="s">
        <v>203</v>
      </c>
      <c r="G11" s="3"/>
      <c r="H11" s="78">
        <f>SUM(B11*C11)</f>
        <v>20</v>
      </c>
      <c r="J11" s="63"/>
      <c r="K11" s="63"/>
      <c r="M11" s="78">
        <f>SUM(H11*N11)</f>
        <v>3</v>
      </c>
      <c r="N11" s="9">
        <v>0.15</v>
      </c>
      <c r="P11" s="5"/>
      <c r="Q11" s="47"/>
      <c r="R11" s="64" t="s">
        <v>202</v>
      </c>
      <c r="S11" s="16"/>
    </row>
    <row r="12" spans="1:19" x14ac:dyDescent="0.2">
      <c r="A12" s="15">
        <v>4</v>
      </c>
      <c r="B12" s="49"/>
      <c r="C12" s="77"/>
      <c r="D12" s="48"/>
      <c r="E12" s="48"/>
      <c r="H12" s="79"/>
      <c r="J12" s="48"/>
      <c r="K12" s="48"/>
      <c r="M12" s="79"/>
      <c r="N12" s="50"/>
      <c r="P12" s="48" t="s">
        <v>204</v>
      </c>
      <c r="Q12" s="48" t="s">
        <v>204</v>
      </c>
      <c r="R12" s="64" t="s">
        <v>205</v>
      </c>
      <c r="S12" s="51" t="s">
        <v>204</v>
      </c>
    </row>
    <row r="13" spans="1:19" x14ac:dyDescent="0.2">
      <c r="A13" s="15">
        <v>5</v>
      </c>
      <c r="B13" s="49"/>
      <c r="C13" s="77"/>
      <c r="D13" s="48"/>
      <c r="E13" s="48"/>
      <c r="H13" s="79"/>
      <c r="J13" s="48"/>
      <c r="K13" s="48"/>
      <c r="M13" s="79"/>
      <c r="N13" s="50"/>
      <c r="P13" s="48" t="s">
        <v>204</v>
      </c>
      <c r="Q13" s="48" t="s">
        <v>204</v>
      </c>
      <c r="R13" s="64" t="s">
        <v>205</v>
      </c>
      <c r="S13" s="51" t="s">
        <v>204</v>
      </c>
    </row>
    <row r="14" spans="1:19" x14ac:dyDescent="0.2">
      <c r="A14" s="15">
        <v>6</v>
      </c>
      <c r="B14" s="49"/>
      <c r="C14" s="77"/>
      <c r="D14" s="48"/>
      <c r="E14" s="48"/>
      <c r="H14" s="79"/>
      <c r="J14" s="48"/>
      <c r="K14" s="48"/>
      <c r="M14" s="79"/>
      <c r="N14" s="50"/>
      <c r="P14" s="48" t="s">
        <v>204</v>
      </c>
      <c r="Q14" s="48" t="s">
        <v>204</v>
      </c>
      <c r="R14" s="64" t="s">
        <v>205</v>
      </c>
      <c r="S14" s="51" t="s">
        <v>204</v>
      </c>
    </row>
    <row r="15" spans="1:19" x14ac:dyDescent="0.2">
      <c r="A15" s="15"/>
      <c r="B15" s="43"/>
      <c r="C15" s="10"/>
      <c r="D15" s="4"/>
      <c r="E15" s="4"/>
      <c r="H15" s="78"/>
      <c r="J15" s="4"/>
      <c r="K15" s="4"/>
      <c r="M15" s="80"/>
      <c r="N15" s="50"/>
      <c r="P15" s="6"/>
      <c r="Q15" s="6"/>
      <c r="R15" s="6"/>
      <c r="S15" s="52"/>
    </row>
    <row r="16" spans="1:19" s="8" customFormat="1" ht="22" x14ac:dyDescent="0.4">
      <c r="A16" s="27"/>
      <c r="B16" s="27"/>
      <c r="F16" s="34">
        <f>SUM(F8-B9-B10-B11)</f>
        <v>50</v>
      </c>
      <c r="G16" s="35"/>
      <c r="H16" s="78"/>
      <c r="I16" s="34">
        <f>SUM(I8-H9-H10-H11)</f>
        <v>100</v>
      </c>
      <c r="L16" s="35"/>
      <c r="M16" s="81"/>
      <c r="O16" s="34">
        <f>SUM(O8-M9-M10-M11)</f>
        <v>15</v>
      </c>
      <c r="P16" s="20"/>
      <c r="S16" s="33"/>
    </row>
    <row r="18" spans="2:13" x14ac:dyDescent="0.2">
      <c r="E18" s="65" t="s">
        <v>206</v>
      </c>
      <c r="F18" s="65"/>
      <c r="G18" s="1"/>
      <c r="J18" s="65"/>
      <c r="K18" s="65"/>
      <c r="L18" s="1"/>
    </row>
    <row r="19" spans="2:13" x14ac:dyDescent="0.2">
      <c r="E19" s="76" t="s">
        <v>207</v>
      </c>
      <c r="F19" s="76"/>
      <c r="G19" s="1"/>
      <c r="J19" s="76"/>
      <c r="K19" s="76"/>
      <c r="L19" s="1"/>
    </row>
    <row r="20" spans="2:13" x14ac:dyDescent="0.2">
      <c r="G20" s="1"/>
      <c r="L20" s="1"/>
    </row>
    <row r="21" spans="2:13" x14ac:dyDescent="0.2">
      <c r="B21" s="73" t="s">
        <v>208</v>
      </c>
      <c r="C21" s="74"/>
      <c r="D21" s="74"/>
      <c r="E21" s="66"/>
      <c r="F21" s="66"/>
      <c r="G21" s="67"/>
      <c r="H21" s="66"/>
      <c r="I21" s="67"/>
      <c r="J21" s="66"/>
      <c r="K21" s="66"/>
      <c r="L21" s="67"/>
      <c r="M21" s="66"/>
    </row>
    <row r="22" spans="2:13" x14ac:dyDescent="0.2">
      <c r="B22" s="75"/>
      <c r="C22" s="5"/>
      <c r="D22" s="5"/>
      <c r="G22" s="1"/>
      <c r="L22" s="1"/>
    </row>
    <row r="23" spans="2:13" ht="16" x14ac:dyDescent="0.2">
      <c r="B23" s="68" t="s">
        <v>209</v>
      </c>
      <c r="C23" s="54"/>
      <c r="D23" s="54"/>
      <c r="E23" s="54"/>
      <c r="F23" s="69" t="s">
        <v>210</v>
      </c>
      <c r="G23" s="1"/>
      <c r="H23" s="69" t="s">
        <v>211</v>
      </c>
      <c r="I23" s="11" t="s">
        <v>212</v>
      </c>
      <c r="J23" s="54"/>
      <c r="K23" s="54"/>
      <c r="L23" s="269"/>
      <c r="M23" s="269"/>
    </row>
    <row r="24" spans="2:13" ht="16" x14ac:dyDescent="0.2">
      <c r="B24" s="68"/>
      <c r="C24" s="70"/>
      <c r="D24" s="70"/>
      <c r="E24" s="70"/>
      <c r="F24" s="55"/>
      <c r="G24" s="1"/>
      <c r="H24" s="1"/>
      <c r="J24" s="70"/>
      <c r="K24" s="70"/>
      <c r="L24" s="269"/>
      <c r="M24" s="269"/>
    </row>
    <row r="25" spans="2:13" x14ac:dyDescent="0.2">
      <c r="B25" s="71"/>
      <c r="G25" s="1"/>
      <c r="L25" s="269"/>
      <c r="M25" s="269"/>
    </row>
    <row r="26" spans="2:13" ht="16" x14ac:dyDescent="0.2">
      <c r="B26" s="68" t="s">
        <v>213</v>
      </c>
      <c r="C26" s="54"/>
      <c r="D26" s="54"/>
      <c r="E26" s="54"/>
      <c r="F26" s="11" t="s">
        <v>214</v>
      </c>
      <c r="G26" s="1"/>
      <c r="H26" s="69" t="s">
        <v>197</v>
      </c>
      <c r="I26" s="11" t="s">
        <v>212</v>
      </c>
      <c r="J26" s="54"/>
      <c r="K26" s="54"/>
      <c r="L26" s="269"/>
      <c r="M26" s="269"/>
    </row>
    <row r="27" spans="2:13" x14ac:dyDescent="0.2">
      <c r="B27" s="72"/>
      <c r="C27" s="10"/>
      <c r="D27" s="10"/>
      <c r="E27" s="10"/>
      <c r="F27" s="55"/>
      <c r="G27" s="1"/>
      <c r="H27" s="55"/>
      <c r="I27" s="55"/>
      <c r="J27" s="10"/>
      <c r="K27" s="10"/>
      <c r="L27" s="269"/>
      <c r="M27" s="269"/>
    </row>
  </sheetData>
  <mergeCells count="5">
    <mergeCell ref="L26:M26"/>
    <mergeCell ref="L27:M27"/>
    <mergeCell ref="L23:M23"/>
    <mergeCell ref="L24:M24"/>
    <mergeCell ref="L25:M2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515BFD9FE5C4742802E63535E60CE8F" ma:contentTypeVersion="19" ma:contentTypeDescription="Create a new document." ma:contentTypeScope="" ma:versionID="02ace3814dedc5224df1a2c0e3be2a2d">
  <xsd:schema xmlns:xsd="http://www.w3.org/2001/XMLSchema" xmlns:xs="http://www.w3.org/2001/XMLSchema" xmlns:p="http://schemas.microsoft.com/office/2006/metadata/properties" xmlns:ns2="1ea070b6-cf33-4cde-b7a8-440e9a15230b" xmlns:ns3="23b41f93-dbfd-4aeb-897a-5ca0f926c80e" targetNamespace="http://schemas.microsoft.com/office/2006/metadata/properties" ma:root="true" ma:fieldsID="c6b5ca16dcab4b0bde56105c3e62c417" ns2:_="" ns3:_="">
    <xsd:import namespace="1ea070b6-cf33-4cde-b7a8-440e9a15230b"/>
    <xsd:import namespace="23b41f93-dbfd-4aeb-897a-5ca0f926c80e"/>
    <xsd:element name="properties">
      <xsd:complexType>
        <xsd:sequence>
          <xsd:element name="documentManagement">
            <xsd:complexType>
              <xsd:all>
                <xsd:element ref="ns2:MediaServiceMetadata" minOccurs="0"/>
                <xsd:element ref="ns2:MediaServiceFastMetadata"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MediaServiceLocation" minOccurs="0"/>
                <xsd:element ref="ns2:lcf76f155ced4ddcb4097134ff3c332f" minOccurs="0"/>
                <xsd:element ref="ns3:TaxCatchAll" minOccurs="0"/>
                <xsd:element ref="ns2:MediaServiceSearchProperties"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a070b6-cf33-4cde-b7a8-440e9a1523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ba4eba95-0373-4149-ad88-cdb6da7e574c"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b41f93-dbfd-4aeb-897a-5ca0f926c80e"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082b7bb6-3aaa-4c72-9601-9d461a344c1e}" ma:internalName="TaxCatchAll" ma:showField="CatchAllData" ma:web="23b41f93-dbfd-4aeb-897a-5ca0f926c8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3b41f93-dbfd-4aeb-897a-5ca0f926c80e" xsi:nil="true"/>
    <lcf76f155ced4ddcb4097134ff3c332f xmlns="1ea070b6-cf33-4cde-b7a8-440e9a15230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B3BA561-7965-4302-B433-819D4CDB8E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a070b6-cf33-4cde-b7a8-440e9a15230b"/>
    <ds:schemaRef ds:uri="23b41f93-dbfd-4aeb-897a-5ca0f926c8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08EAD76-B26F-452F-BBFC-A6FFDBD11CF5}">
  <ds:schemaRefs>
    <ds:schemaRef ds:uri="http://schemas.microsoft.com/sharepoint/v3/contenttype/forms"/>
  </ds:schemaRefs>
</ds:datastoreItem>
</file>

<file path=customXml/itemProps3.xml><?xml version="1.0" encoding="utf-8"?>
<ds:datastoreItem xmlns:ds="http://schemas.openxmlformats.org/officeDocument/2006/customXml" ds:itemID="{6E2126DF-F730-480D-B103-4D2F761EDF59}">
  <ds:schemaRefs>
    <ds:schemaRef ds:uri="http://schemas.microsoft.com/office/2006/metadata/properties"/>
    <ds:schemaRef ds:uri="http://schemas.microsoft.com/office/infopath/2007/PartnerControls"/>
    <ds:schemaRef ds:uri="23b41f93-dbfd-4aeb-897a-5ca0f926c80e"/>
    <ds:schemaRef ds:uri="1ea070b6-cf33-4cde-b7a8-440e9a15230b"/>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2.3 Media Summary - MO</vt:lpstr>
      <vt:lpstr>OUTDOOR MEDIA SCHEDULES</vt:lpstr>
      <vt:lpstr>3.Running Total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Angus Murray-Smith</dc:creator>
  <cp:keywords/>
  <dc:description/>
  <cp:lastModifiedBy>Ashley James</cp:lastModifiedBy>
  <cp:revision/>
  <dcterms:created xsi:type="dcterms:W3CDTF">2021-05-20T08:35:57Z</dcterms:created>
  <dcterms:modified xsi:type="dcterms:W3CDTF">2025-07-09T08:41:43Z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0x010100D515BFD9FE5C4742802E63535E60CE8F</vt:lpwstr>
  </property>
  <property fmtid="{D5CDD505-2E9C-101B-9397-08002B2CF9AE}" pid="3" name="MediaServiceImageTags">
    <vt:lpwstr/>
  </property>
</Properties>
</file>